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omments1.xml" ContentType="application/vnd.openxmlformats-officedocument.spreadsheetml.comment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pivotTables/pivotTable1.xml" ContentType="application/vnd.openxmlformats-officedocument.spreadsheetml.pivotTable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360" windowHeight="5220" firstSheet="5" activeTab="14"/>
  </bookViews>
  <sheets>
    <sheet name="ABRIL" sheetId="1" state="hidden" r:id="rId1"/>
    <sheet name="MAYO" sheetId="3" state="hidden" r:id="rId2"/>
    <sheet name="JUNIO" sheetId="4" state="hidden" r:id="rId3"/>
    <sheet name="JULIO" sheetId="5" state="hidden" r:id="rId4"/>
    <sheet name="ENERO 2017" sheetId="6" state="hidden" r:id="rId5"/>
    <sheet name="DIRECTORIO DE LECTORES" sheetId="2" r:id="rId6"/>
    <sheet name="SEMANA SANTA 2017" sheetId="9" state="hidden" r:id="rId7"/>
    <sheet name="FEBRERO 2017" sheetId="7" state="hidden" r:id="rId8"/>
    <sheet name="MARZO 2017" sheetId="8" state="hidden" r:id="rId9"/>
    <sheet name="ABRIL 2017" sheetId="10" state="hidden" r:id="rId10"/>
    <sheet name="MAYO 2017" sheetId="11" state="hidden" r:id="rId11"/>
    <sheet name="JUNIO 2017" sheetId="12" state="hidden" r:id="rId12"/>
    <sheet name="ASISTENCIA" sheetId="13" state="hidden" r:id="rId13"/>
    <sheet name="JULIO 2017" sheetId="14" state="hidden" r:id="rId14"/>
    <sheet name="AGOSTO 2017" sheetId="15" r:id="rId15"/>
  </sheets>
  <definedNames>
    <definedName name="_xlnm._FilterDatabase" localSheetId="0" hidden="1">ABRIL!$A$4:$K$73</definedName>
    <definedName name="_xlnm._FilterDatabase" localSheetId="9" hidden="1">'ABRIL 2017'!$B$76:$F$118</definedName>
    <definedName name="_xlnm._FilterDatabase" localSheetId="14" hidden="1">'AGOSTO 2017'!$H$78:$J$78</definedName>
    <definedName name="_xlnm._FilterDatabase" localSheetId="12" hidden="1">ASISTENCIA!$B$5:$C$47</definedName>
    <definedName name="_xlnm._FilterDatabase" localSheetId="5" hidden="1">'DIRECTORIO DE LECTORES'!$A$5:$G$48</definedName>
    <definedName name="_xlnm._FilterDatabase" localSheetId="13" hidden="1">'JULIO 2017'!$H$78:$J$120</definedName>
    <definedName name="_xlnm._FilterDatabase" localSheetId="11" hidden="1">'JUNIO 2017'!$B$78:$E$120</definedName>
    <definedName name="_xlnm._FilterDatabase" localSheetId="8" hidden="1">'MARZO 2017'!$C$77:$E$119</definedName>
    <definedName name="_xlnm._FilterDatabase" localSheetId="10" hidden="1">'MAYO 2017'!$A$78:$F$120</definedName>
    <definedName name="_xlnm.Print_Area" localSheetId="0">ABRIL!$A$2:$K$73</definedName>
    <definedName name="_xlnm.Print_Area" localSheetId="9">'ABRIL 2017'!$A$2:$K$74</definedName>
    <definedName name="_xlnm.Print_Area" localSheetId="14">'AGOSTO 2017'!$B$2:$L$76</definedName>
    <definedName name="_xlnm.Print_Area" localSheetId="12">ASISTENCIA!$B$2:$C$47</definedName>
    <definedName name="_xlnm.Print_Area" localSheetId="5">'DIRECTORIO DE LECTORES'!$A$1:$G$48</definedName>
    <definedName name="_xlnm.Print_Area" localSheetId="4">'ENERO 2017'!$A$1:$K$64</definedName>
    <definedName name="_xlnm.Print_Area" localSheetId="7">'FEBRERO 2017'!$A$1:$K$74</definedName>
    <definedName name="_xlnm.Print_Area" localSheetId="3">JULIO!$A$1:$M$80</definedName>
    <definedName name="_xlnm.Print_Area" localSheetId="13">'JULIO 2017'!$B$2:$N$76</definedName>
    <definedName name="_xlnm.Print_Area" localSheetId="2">JUNIO!$A$2:$M$79</definedName>
    <definedName name="_xlnm.Print_Area" localSheetId="11">'JUNIO 2017'!$A$1:$K$76</definedName>
    <definedName name="_xlnm.Print_Area" localSheetId="8">'MARZO 2017'!$A$1:$K$75</definedName>
    <definedName name="_xlnm.Print_Area" localSheetId="1">MAYO!$A$2:$M$80</definedName>
    <definedName name="_xlnm.Print_Area" localSheetId="10">'MAYO 2017'!$A$1:$K$76</definedName>
    <definedName name="_xlnm.Print_Area" localSheetId="6">'SEMANA SANTA 2017'!$B$3:$J$51</definedName>
    <definedName name="_xlnm.Print_Titles" localSheetId="12">ASISTENCIA!$2:$4</definedName>
  </definedNames>
  <calcPr calcId="145621"/>
  <pivotCaches>
    <pivotCache cacheId="0" r:id="rId16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5" l="1"/>
  <c r="C21" i="15" s="1"/>
  <c r="C30" i="15" s="1"/>
  <c r="C39" i="15" s="1"/>
  <c r="C46" i="15" s="1"/>
  <c r="C56" i="15" s="1"/>
  <c r="E5" i="15" s="1"/>
  <c r="J86" i="15" l="1"/>
  <c r="E14" i="15"/>
  <c r="E21" i="15" s="1"/>
  <c r="E30" i="15" s="1"/>
  <c r="E39" i="15" s="1"/>
  <c r="E46" i="15" s="1"/>
  <c r="E56" i="15" s="1"/>
  <c r="G5" i="15" s="1"/>
  <c r="G14" i="15" s="1"/>
  <c r="G21" i="15" s="1"/>
  <c r="G30" i="15" s="1"/>
  <c r="G39" i="15" s="1"/>
  <c r="G46" i="15" s="1"/>
  <c r="G56" i="15" s="1"/>
  <c r="I5" i="15" s="1"/>
  <c r="I14" i="15" s="1"/>
  <c r="I21" i="15" s="1"/>
  <c r="I30" i="15" s="1"/>
  <c r="I39" i="15" s="1"/>
  <c r="I46" i="15" s="1"/>
  <c r="I56" i="15" s="1"/>
  <c r="K5" i="15" s="1"/>
  <c r="K14" i="15" s="1"/>
  <c r="K21" i="15" s="1"/>
  <c r="K30" i="15" s="1"/>
  <c r="K39" i="15" s="1"/>
  <c r="K46" i="15" s="1"/>
  <c r="K56" i="15" s="1"/>
  <c r="J115" i="15" s="1"/>
  <c r="C14" i="14"/>
  <c r="C21" i="14" s="1"/>
  <c r="C30" i="14" s="1"/>
  <c r="C39" i="14" s="1"/>
  <c r="C46" i="14" s="1"/>
  <c r="C56" i="14" s="1"/>
  <c r="E5" i="14" s="1"/>
  <c r="J80" i="15" l="1"/>
  <c r="J88" i="15"/>
  <c r="J110" i="15"/>
  <c r="J85" i="15"/>
  <c r="J97" i="15"/>
  <c r="J106" i="15"/>
  <c r="J96" i="15"/>
  <c r="J81" i="15"/>
  <c r="J113" i="15"/>
  <c r="J116" i="15"/>
  <c r="J107" i="15"/>
  <c r="J114" i="15"/>
  <c r="J95" i="15"/>
  <c r="J108" i="15"/>
  <c r="J104" i="15"/>
  <c r="J89" i="15"/>
  <c r="J83" i="15"/>
  <c r="J79" i="15"/>
  <c r="J94" i="15"/>
  <c r="J100" i="15"/>
  <c r="J105" i="15"/>
  <c r="J103" i="15"/>
  <c r="J117" i="15"/>
  <c r="J111" i="15"/>
  <c r="J84" i="15"/>
  <c r="J99" i="15"/>
  <c r="J112" i="15"/>
  <c r="J91" i="15"/>
  <c r="J101" i="15"/>
  <c r="J82" i="15"/>
  <c r="J92" i="15"/>
  <c r="J102" i="15"/>
  <c r="J98" i="15"/>
  <c r="J118" i="15"/>
  <c r="J90" i="15"/>
  <c r="J87" i="15"/>
  <c r="J119" i="15"/>
  <c r="J109" i="15"/>
  <c r="J93" i="15"/>
  <c r="J120" i="15"/>
  <c r="E14" i="14"/>
  <c r="E21" i="14" s="1"/>
  <c r="E30" i="14" s="1"/>
  <c r="E39" i="14" s="1"/>
  <c r="E46" i="14" s="1"/>
  <c r="E56" i="14" s="1"/>
  <c r="G5" i="14" s="1"/>
  <c r="G14" i="14" s="1"/>
  <c r="G21" i="14" s="1"/>
  <c r="G30" i="14" s="1"/>
  <c r="G39" i="14" s="1"/>
  <c r="G46" i="14" s="1"/>
  <c r="G56" i="14" s="1"/>
  <c r="I5" i="14" s="1"/>
  <c r="I14" i="14" s="1"/>
  <c r="I21" i="14" s="1"/>
  <c r="I30" i="14" s="1"/>
  <c r="I39" i="14" s="1"/>
  <c r="I46" i="14" s="1"/>
  <c r="I56" i="14" s="1"/>
  <c r="K5" i="14" s="1"/>
  <c r="K14" i="14" s="1"/>
  <c r="K21" i="14" s="1"/>
  <c r="K30" i="14" s="1"/>
  <c r="K39" i="14" s="1"/>
  <c r="K46" i="14" s="1"/>
  <c r="K56" i="14" s="1"/>
  <c r="M5" i="14" s="1"/>
  <c r="B14" i="12"/>
  <c r="B21" i="12" s="1"/>
  <c r="B30" i="12" s="1"/>
  <c r="B39" i="12" s="1"/>
  <c r="B46" i="12" s="1"/>
  <c r="B56" i="12" s="1"/>
  <c r="D5" i="12" s="1"/>
  <c r="J83" i="14" l="1"/>
  <c r="J87" i="14"/>
  <c r="J108" i="14"/>
  <c r="J99" i="14"/>
  <c r="J103" i="14"/>
  <c r="J112" i="14"/>
  <c r="J96" i="14"/>
  <c r="J106" i="14"/>
  <c r="J88" i="14"/>
  <c r="J119" i="14"/>
  <c r="J100" i="14"/>
  <c r="J80" i="14"/>
  <c r="J114" i="14"/>
  <c r="J94" i="14"/>
  <c r="J102" i="14"/>
  <c r="J82" i="14"/>
  <c r="J101" i="14"/>
  <c r="J81" i="14"/>
  <c r="J115" i="14"/>
  <c r="J95" i="14"/>
  <c r="J109" i="14"/>
  <c r="J90" i="14"/>
  <c r="J117" i="14"/>
  <c r="J97" i="14"/>
  <c r="J85" i="14"/>
  <c r="J116" i="14"/>
  <c r="J110" i="14"/>
  <c r="J91" i="14"/>
  <c r="J79" i="14"/>
  <c r="J104" i="14"/>
  <c r="J84" i="14"/>
  <c r="J113" i="14"/>
  <c r="J93" i="14"/>
  <c r="J111" i="14"/>
  <c r="J92" i="14"/>
  <c r="J105" i="14"/>
  <c r="J86" i="14"/>
  <c r="J118" i="14"/>
  <c r="J98" i="14"/>
  <c r="J107" i="14"/>
  <c r="J89" i="14"/>
  <c r="J120" i="14"/>
  <c r="D14" i="12"/>
  <c r="D21" i="12" s="1"/>
  <c r="D30" i="12" s="1"/>
  <c r="D39" i="12" s="1"/>
  <c r="D46" i="12" s="1"/>
  <c r="D56" i="12" s="1"/>
  <c r="F5" i="12" s="1"/>
  <c r="F14" i="12" s="1"/>
  <c r="F21" i="12" s="1"/>
  <c r="F30" i="12" s="1"/>
  <c r="F39" i="12" s="1"/>
  <c r="F46" i="12" s="1"/>
  <c r="F56" i="12" s="1"/>
  <c r="H5" i="12" s="1"/>
  <c r="H14" i="12" s="1"/>
  <c r="H21" i="12" s="1"/>
  <c r="H30" i="12" s="1"/>
  <c r="H39" i="12" s="1"/>
  <c r="H46" i="12" s="1"/>
  <c r="H56" i="12" s="1"/>
  <c r="J5" i="12" s="1"/>
  <c r="J14" i="12" s="1"/>
  <c r="J21" i="12" s="1"/>
  <c r="J30" i="12" s="1"/>
  <c r="J39" i="12" s="1"/>
  <c r="J46" i="12" s="1"/>
  <c r="J56" i="12" s="1"/>
  <c r="B14" i="11"/>
  <c r="B21" i="11" s="1"/>
  <c r="B30" i="11" s="1"/>
  <c r="B39" i="11" s="1"/>
  <c r="B46" i="11" s="1"/>
  <c r="B56" i="11" s="1"/>
  <c r="D5" i="11" s="1"/>
  <c r="R20" i="12" l="1"/>
  <c r="R12" i="12"/>
  <c r="R34" i="12"/>
  <c r="R35" i="12"/>
  <c r="R26" i="12"/>
  <c r="R29" i="12"/>
  <c r="R40" i="12"/>
  <c r="R45" i="12"/>
  <c r="R16" i="12"/>
  <c r="R7" i="12"/>
  <c r="R14" i="12"/>
  <c r="R38" i="12"/>
  <c r="R37" i="12"/>
  <c r="R10" i="12"/>
  <c r="R5" i="12"/>
  <c r="R24" i="12"/>
  <c r="R44" i="12"/>
  <c r="R17" i="12"/>
  <c r="R36" i="12"/>
  <c r="R13" i="12"/>
  <c r="R22" i="12"/>
  <c r="R42" i="12"/>
  <c r="R15" i="12"/>
  <c r="R33" i="12"/>
  <c r="R11" i="12"/>
  <c r="R30" i="12"/>
  <c r="R25" i="12"/>
  <c r="R21" i="12"/>
  <c r="R41" i="12"/>
  <c r="R8" i="12"/>
  <c r="R27" i="12"/>
  <c r="R46" i="12"/>
  <c r="R19" i="12"/>
  <c r="R39" i="12"/>
  <c r="R32" i="12"/>
  <c r="R9" i="12"/>
  <c r="R23" i="12"/>
  <c r="R43" i="12"/>
  <c r="R31" i="12"/>
  <c r="R18" i="12"/>
  <c r="R28" i="12"/>
  <c r="R6" i="12"/>
  <c r="D14" i="11"/>
  <c r="D21" i="11" s="1"/>
  <c r="D30" i="11" s="1"/>
  <c r="D39" i="11" s="1"/>
  <c r="D46" i="11" s="1"/>
  <c r="D56" i="11" s="1"/>
  <c r="F5" i="11" s="1"/>
  <c r="F14" i="11" s="1"/>
  <c r="F21" i="11" s="1"/>
  <c r="F30" i="11" s="1"/>
  <c r="F39" i="11" s="1"/>
  <c r="F46" i="11" s="1"/>
  <c r="F56" i="11" s="1"/>
  <c r="H5" i="11" s="1"/>
  <c r="H14" i="11" s="1"/>
  <c r="H21" i="11" s="1"/>
  <c r="H30" i="11" s="1"/>
  <c r="H39" i="11" s="1"/>
  <c r="H46" i="11" s="1"/>
  <c r="H56" i="11" s="1"/>
  <c r="J5" i="11" s="1"/>
  <c r="J14" i="11" s="1"/>
  <c r="J21" i="11" s="1"/>
  <c r="J30" i="11" s="1"/>
  <c r="J39" i="11" s="1"/>
  <c r="J46" i="11" s="1"/>
  <c r="J56" i="11" s="1"/>
  <c r="O11" i="11"/>
  <c r="B14" i="10"/>
  <c r="B21" i="10" s="1"/>
  <c r="B29" i="10" s="1"/>
  <c r="B37" i="10" s="1"/>
  <c r="B54" i="10" l="1"/>
  <c r="D5" i="10" s="1"/>
  <c r="D14" i="10" s="1"/>
  <c r="D21" i="10" s="1"/>
  <c r="D29" i="10" s="1"/>
  <c r="D37" i="10" s="1"/>
  <c r="D44" i="10" s="1"/>
  <c r="D54" i="10" s="1"/>
  <c r="F5" i="10" s="1"/>
  <c r="F14" i="10" s="1"/>
  <c r="F21" i="10" s="1"/>
  <c r="F29" i="10" s="1"/>
  <c r="F37" i="10" s="1"/>
  <c r="F44" i="10" s="1"/>
  <c r="F54" i="10" s="1"/>
  <c r="H5" i="10" s="1"/>
  <c r="H14" i="10" s="1"/>
  <c r="H21" i="10" s="1"/>
  <c r="H29" i="10" s="1"/>
  <c r="H37" i="10" s="1"/>
  <c r="H44" i="10" s="1"/>
  <c r="H54" i="10" s="1"/>
  <c r="J5" i="10" s="1"/>
  <c r="J14" i="10" s="1"/>
  <c r="J21" i="10" s="1"/>
  <c r="J29" i="10" s="1"/>
  <c r="J37" i="10" s="1"/>
  <c r="J44" i="10" s="1"/>
  <c r="J54" i="10" s="1"/>
  <c r="B14" i="8"/>
  <c r="B21" i="8" s="1"/>
  <c r="B30" i="8" s="1"/>
  <c r="B38" i="8" s="1"/>
  <c r="B45" i="8" s="1"/>
  <c r="B55" i="8" s="1"/>
  <c r="D5" i="8" s="1"/>
  <c r="D14" i="8" s="1"/>
  <c r="D21" i="8" s="1"/>
  <c r="D30" i="8" s="1"/>
  <c r="D38" i="8" s="1"/>
  <c r="D45" i="8" s="1"/>
  <c r="D55" i="8" s="1"/>
  <c r="F5" i="8" s="1"/>
  <c r="F14" i="8" s="1"/>
  <c r="F21" i="8" s="1"/>
  <c r="F30" i="8" s="1"/>
  <c r="F38" i="8" s="1"/>
  <c r="F45" i="8" s="1"/>
  <c r="F55" i="8" s="1"/>
  <c r="H5" i="8" s="1"/>
  <c r="H14" i="8" s="1"/>
  <c r="H21" i="8" s="1"/>
  <c r="H30" i="8" s="1"/>
  <c r="H38" i="8" s="1"/>
  <c r="H45" i="8" s="1"/>
  <c r="H55" i="8" s="1"/>
  <c r="J5" i="8" s="1"/>
  <c r="J14" i="8" s="1"/>
  <c r="J21" i="8" s="1"/>
  <c r="J30" i="8" s="1"/>
  <c r="J38" i="8" s="1"/>
  <c r="J45" i="8" s="1"/>
  <c r="B14" i="7" l="1"/>
  <c r="B21" i="7" s="1"/>
  <c r="B30" i="7" s="1"/>
  <c r="B38" i="7" s="1"/>
  <c r="B45" i="7" s="1"/>
  <c r="B54" i="7" s="1"/>
  <c r="D5" i="7" s="1"/>
  <c r="D14" i="7" s="1"/>
  <c r="D21" i="7" s="1"/>
  <c r="D30" i="7" s="1"/>
  <c r="D38" i="7" s="1"/>
  <c r="D45" i="7" s="1"/>
  <c r="D54" i="7" s="1"/>
  <c r="F5" i="7" s="1"/>
  <c r="F14" i="7" s="1"/>
  <c r="F21" i="7" s="1"/>
  <c r="F30" i="7" s="1"/>
  <c r="F38" i="7" s="1"/>
  <c r="F45" i="7" s="1"/>
  <c r="F54" i="7" s="1"/>
  <c r="H5" i="7" s="1"/>
  <c r="H14" i="7" s="1"/>
  <c r="H21" i="7" s="1"/>
  <c r="H30" i="7" s="1"/>
  <c r="H38" i="7" s="1"/>
  <c r="H45" i="7" s="1"/>
  <c r="H54" i="7" s="1"/>
  <c r="J5" i="7" s="1"/>
  <c r="J14" i="7" s="1"/>
  <c r="J21" i="7" s="1"/>
  <c r="J30" i="7" s="1"/>
  <c r="J38" i="7" s="1"/>
  <c r="J45" i="7" s="1"/>
  <c r="D10" i="6" l="1"/>
  <c r="B45" i="5"/>
  <c r="B55" i="5" s="1"/>
  <c r="D6" i="5" s="1"/>
  <c r="D13" i="5" s="1"/>
  <c r="D20" i="5" s="1"/>
  <c r="D29" i="5" s="1"/>
  <c r="D36" i="5" s="1"/>
  <c r="D45" i="5" s="1"/>
  <c r="D55" i="5" s="1"/>
  <c r="F6" i="5" s="1"/>
  <c r="F13" i="5" s="1"/>
  <c r="F20" i="5" s="1"/>
  <c r="F29" i="5" s="1"/>
  <c r="F36" i="5" s="1"/>
  <c r="F45" i="5" s="1"/>
  <c r="F55" i="5" s="1"/>
  <c r="H6" i="5" s="1"/>
  <c r="H13" i="5" s="1"/>
  <c r="H20" i="5" s="1"/>
  <c r="H29" i="5" s="1"/>
  <c r="H36" i="5" s="1"/>
  <c r="H45" i="5" s="1"/>
  <c r="H55" i="5" s="1"/>
  <c r="J6" i="5" s="1"/>
  <c r="J13" i="5" s="1"/>
  <c r="J20" i="5" s="1"/>
  <c r="J29" i="5" s="1"/>
  <c r="J36" i="5" s="1"/>
  <c r="J45" i="5" s="1"/>
  <c r="J55" i="5" s="1"/>
  <c r="L6" i="5" s="1"/>
  <c r="L13" i="5" s="1"/>
  <c r="D14" i="6" l="1"/>
  <c r="D18" i="6" s="1"/>
  <c r="D24" i="6" s="1"/>
  <c r="D28" i="6" s="1"/>
  <c r="D34" i="6" s="1"/>
  <c r="D41" i="6" s="1"/>
  <c r="F10" i="6" s="1"/>
  <c r="F14" i="6" s="1"/>
  <c r="F18" i="6" s="1"/>
  <c r="F24" i="6" s="1"/>
  <c r="F28" i="6" s="1"/>
  <c r="F34" i="6" s="1"/>
  <c r="F41" i="6" s="1"/>
  <c r="H10" i="6" s="1"/>
  <c r="H14" i="6" s="1"/>
  <c r="H18" i="6" s="1"/>
  <c r="H24" i="6" s="1"/>
  <c r="H28" i="6" s="1"/>
  <c r="H34" i="6" s="1"/>
  <c r="H41" i="6" s="1"/>
  <c r="J10" i="6" s="1"/>
  <c r="B29" i="4"/>
  <c r="D14" i="3"/>
  <c r="D23" i="3" s="1"/>
  <c r="D32" i="3" s="1"/>
  <c r="D39" i="3" s="1"/>
  <c r="D46" i="3" s="1"/>
  <c r="B14" i="1"/>
  <c r="B21" i="1" s="1"/>
  <c r="B30" i="1" s="1"/>
  <c r="J14" i="6" l="1"/>
  <c r="J18" i="6" s="1"/>
  <c r="J24" i="6" s="1"/>
  <c r="J28" i="6" s="1"/>
  <c r="B45" i="4"/>
  <c r="B55" i="4" s="1"/>
  <c r="D6" i="4" s="1"/>
  <c r="D13" i="4" s="1"/>
  <c r="D20" i="4" s="1"/>
  <c r="D29" i="4" s="1"/>
  <c r="D36" i="4" s="1"/>
  <c r="D56" i="3"/>
  <c r="F5" i="3" s="1"/>
  <c r="F14" i="3" s="1"/>
  <c r="F23" i="3" s="1"/>
  <c r="F32" i="3" s="1"/>
  <c r="F39" i="3" s="1"/>
  <c r="F46" i="3" s="1"/>
  <c r="F56" i="3" s="1"/>
  <c r="H5" i="3" s="1"/>
  <c r="H14" i="3" s="1"/>
  <c r="H23" i="3" s="1"/>
  <c r="H32" i="3" s="1"/>
  <c r="H39" i="3" s="1"/>
  <c r="H46" i="3" s="1"/>
  <c r="H56" i="3" s="1"/>
  <c r="J5" i="3" s="1"/>
  <c r="J14" i="3" s="1"/>
  <c r="J23" i="3" s="1"/>
  <c r="J32" i="3" s="1"/>
  <c r="J39" i="3" s="1"/>
  <c r="J46" i="3" s="1"/>
  <c r="J56" i="3" s="1"/>
  <c r="L5" i="3" s="1"/>
  <c r="L14" i="3" s="1"/>
  <c r="B37" i="1"/>
  <c r="B44" i="1" s="1"/>
  <c r="B53" i="1" s="1"/>
  <c r="D5" i="1" s="1"/>
  <c r="D14" i="1" s="1"/>
  <c r="D21" i="1" s="1"/>
  <c r="D30" i="1" s="1"/>
  <c r="D37" i="1" s="1"/>
  <c r="D44" i="1" s="1"/>
  <c r="D53" i="1" s="1"/>
  <c r="F5" i="1" s="1"/>
  <c r="F14" i="1" s="1"/>
  <c r="F21" i="1" s="1"/>
  <c r="F30" i="1" s="1"/>
  <c r="F37" i="1" s="1"/>
  <c r="F44" i="1" s="1"/>
  <c r="F53" i="1" s="1"/>
  <c r="H5" i="1" s="1"/>
  <c r="H14" i="1" s="1"/>
  <c r="H21" i="1" s="1"/>
  <c r="H30" i="1" s="1"/>
  <c r="H37" i="1" s="1"/>
  <c r="H44" i="1" s="1"/>
  <c r="H53" i="1" s="1"/>
  <c r="J5" i="1" s="1"/>
  <c r="J14" i="1" s="1"/>
  <c r="J21" i="1" s="1"/>
  <c r="J30" i="1" s="1"/>
  <c r="J37" i="1" s="1"/>
  <c r="J44" i="1" s="1"/>
  <c r="K34" i="6" l="1"/>
  <c r="J34" i="6"/>
  <c r="J41" i="6" s="1"/>
  <c r="L10" i="6" s="1"/>
  <c r="L14" i="6" s="1"/>
  <c r="D45" i="4"/>
  <c r="D55" i="4" s="1"/>
  <c r="F6" i="4" s="1"/>
  <c r="F13" i="4" s="1"/>
  <c r="F20" i="4" s="1"/>
  <c r="F29" i="4" s="1"/>
  <c r="F36" i="4" s="1"/>
  <c r="F45" i="4" l="1"/>
  <c r="F55" i="4" s="1"/>
  <c r="H6" i="4" s="1"/>
  <c r="H13" i="4" s="1"/>
  <c r="H20" i="4" s="1"/>
  <c r="H29" i="4" s="1"/>
  <c r="H36" i="4" s="1"/>
  <c r="H45" i="4" l="1"/>
  <c r="H55" i="4" s="1"/>
  <c r="J6" i="4" s="1"/>
  <c r="J13" i="4" s="1"/>
  <c r="J20" i="4" s="1"/>
  <c r="J29" i="4" s="1"/>
  <c r="J36" i="4" l="1"/>
  <c r="J45" i="4" s="1"/>
  <c r="J55" i="4" s="1"/>
  <c r="L6" i="4" s="1"/>
  <c r="L13" i="4" s="1"/>
</calcChain>
</file>

<file path=xl/comments1.xml><?xml version="1.0" encoding="utf-8"?>
<comments xmlns="http://schemas.openxmlformats.org/spreadsheetml/2006/main">
  <authors>
    <author>rcarvalm</author>
  </authors>
  <commentList>
    <comment ref="G45" authorId="0">
      <text>
        <r>
          <rPr>
            <b/>
            <sz val="8"/>
            <color indexed="81"/>
            <rFont val="Tahoma"/>
            <family val="2"/>
          </rPr>
          <t>rcarvalm: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<sst xmlns="http://schemas.openxmlformats.org/spreadsheetml/2006/main" count="3548" uniqueCount="324">
  <si>
    <t>LUNES</t>
  </si>
  <si>
    <t>JUEVES</t>
  </si>
  <si>
    <t>Luz Marina Olaya</t>
  </si>
  <si>
    <t>Nancy Murcia</t>
  </si>
  <si>
    <t>Milton Rico</t>
  </si>
  <si>
    <t>Onoralba Osso</t>
  </si>
  <si>
    <t>Camilo Perdomo</t>
  </si>
  <si>
    <t>Patricia Mejia</t>
  </si>
  <si>
    <t>Nury Santos</t>
  </si>
  <si>
    <t>PROXIMA REUNION</t>
  </si>
  <si>
    <t>NOMBRE Y APELLIDOS</t>
  </si>
  <si>
    <t>Amparo Caberra</t>
  </si>
  <si>
    <t>Ana María Cabrera</t>
  </si>
  <si>
    <t>Carlos Francisco Trujillo</t>
  </si>
  <si>
    <t>Cecilia Castro</t>
  </si>
  <si>
    <t>Clara Ines Cuellar Cadena</t>
  </si>
  <si>
    <t xml:space="preserve">Daniel Ramirez </t>
  </si>
  <si>
    <t>Darío Toledo Díaz</t>
  </si>
  <si>
    <t xml:space="preserve">Dora Gladys Ramírez </t>
  </si>
  <si>
    <t>Douglas Castillo Quintero</t>
  </si>
  <si>
    <t>Edna Margarita Sánchez</t>
  </si>
  <si>
    <t>Ema Maje de Meñaca</t>
  </si>
  <si>
    <t>Francisco Javier Ochoa</t>
  </si>
  <si>
    <t>Gloria Mercedes España</t>
  </si>
  <si>
    <t xml:space="preserve">Gloria Santa </t>
  </si>
  <si>
    <t>Jackeline Villabon Penagos</t>
  </si>
  <si>
    <t>Javier Tejada Ossa</t>
  </si>
  <si>
    <t>Leidy Clarena Rojas Sánchez</t>
  </si>
  <si>
    <t>Lucila Muños Gómez</t>
  </si>
  <si>
    <t>Ludivia Murcia Acuña</t>
  </si>
  <si>
    <t>María del Carmen  Lozano</t>
  </si>
  <si>
    <t>Mariela Cuellar Díaz</t>
  </si>
  <si>
    <t xml:space="preserve">Milena Jimenez </t>
  </si>
  <si>
    <t>Nancy Cabrera Rivera</t>
  </si>
  <si>
    <t>Nini Johana Liscano</t>
  </si>
  <si>
    <t>Norma Constanza Gerardino</t>
  </si>
  <si>
    <t>Olga Yaneth Perez</t>
  </si>
  <si>
    <t xml:space="preserve">Pablo Aurelio Alvarez </t>
  </si>
  <si>
    <t>Ramiro Charry Puentes</t>
  </si>
  <si>
    <t>Rubén Carvallo</t>
  </si>
  <si>
    <t>Sonia Ortiz Cumbe</t>
  </si>
  <si>
    <t>Yanith Paramo</t>
  </si>
  <si>
    <t>Gloria España</t>
  </si>
  <si>
    <t>Magda Lucia Lame</t>
  </si>
  <si>
    <t>Amparo Cabrera</t>
  </si>
  <si>
    <t>Oscar Pinchao</t>
  </si>
  <si>
    <t>Ruben Carvallo</t>
  </si>
  <si>
    <t>Nancy Cabrera</t>
  </si>
  <si>
    <t>Javier Tejada</t>
  </si>
  <si>
    <t>Maria del Carmen Lozano</t>
  </si>
  <si>
    <t>Dora Gladys Ramirez</t>
  </si>
  <si>
    <t>Sonia Ortiz</t>
  </si>
  <si>
    <t>Norma Geraldino</t>
  </si>
  <si>
    <t>Lady Clarena Rojas</t>
  </si>
  <si>
    <t>Dario Toledo</t>
  </si>
  <si>
    <t>Ana Maria Cabrera</t>
  </si>
  <si>
    <t>Daniel Ramirez</t>
  </si>
  <si>
    <t>Edna Sanchez</t>
  </si>
  <si>
    <t>Mariela Cuellar</t>
  </si>
  <si>
    <t>Mauricio Vargas</t>
  </si>
  <si>
    <t>Pablo Alvarez</t>
  </si>
  <si>
    <t>Milena Jimenez</t>
  </si>
  <si>
    <t>Maria Yolanda Alvarez</t>
  </si>
  <si>
    <t>Gloria Santa</t>
  </si>
  <si>
    <t>Olga Perez</t>
  </si>
  <si>
    <t>Yaneth Chaparro</t>
  </si>
  <si>
    <t>Lucila Muñoz</t>
  </si>
  <si>
    <t xml:space="preserve">Nury Santos </t>
  </si>
  <si>
    <t>Jackeline  Villabon</t>
  </si>
  <si>
    <t xml:space="preserve">Clara Ines Cuellar </t>
  </si>
  <si>
    <t>Emma Maje</t>
  </si>
  <si>
    <t xml:space="preserve">Amparo Cabrera </t>
  </si>
  <si>
    <t xml:space="preserve">Ana Maria Cabrera </t>
  </si>
  <si>
    <t>Leidy Clarena Rojas</t>
  </si>
  <si>
    <t xml:space="preserve">Yanith Paramo </t>
  </si>
  <si>
    <t>Clara Ines Cuellar</t>
  </si>
  <si>
    <t>Norma Gerardino</t>
  </si>
  <si>
    <t xml:space="preserve">Camilo Perdomo </t>
  </si>
  <si>
    <t xml:space="preserve">Marina Gomez </t>
  </si>
  <si>
    <t xml:space="preserve">Lady Clarena Rojas </t>
  </si>
  <si>
    <t xml:space="preserve">Reunión Biblica </t>
  </si>
  <si>
    <t>Abrirl 5  y Abril 19</t>
  </si>
  <si>
    <t xml:space="preserve">Reunión Reparto </t>
  </si>
  <si>
    <t xml:space="preserve">25 de Abril </t>
  </si>
  <si>
    <t>MIERC</t>
  </si>
  <si>
    <t>DOM</t>
  </si>
  <si>
    <t>SAB</t>
  </si>
  <si>
    <t>VIERN</t>
  </si>
  <si>
    <t>MART</t>
  </si>
  <si>
    <t>PROGRAMACION LECTORES  -   ABRIL 2016</t>
  </si>
  <si>
    <t>PROGRAMACION LECTORES  -   MAYO 2016</t>
  </si>
  <si>
    <t>MARTES</t>
  </si>
  <si>
    <t>MIERCOLES</t>
  </si>
  <si>
    <t>VIERNES</t>
  </si>
  <si>
    <t>SABADO</t>
  </si>
  <si>
    <t>DOMINGO</t>
  </si>
  <si>
    <t xml:space="preserve">Nancy Cabrera </t>
  </si>
  <si>
    <t xml:space="preserve">Gloria España </t>
  </si>
  <si>
    <t xml:space="preserve">Onoralba Osso </t>
  </si>
  <si>
    <t xml:space="preserve">Dario Toledo </t>
  </si>
  <si>
    <t>Ma. Del Carmen Lozano</t>
  </si>
  <si>
    <t xml:space="preserve">Milton Rico </t>
  </si>
  <si>
    <t xml:space="preserve">Patricia Mejia </t>
  </si>
  <si>
    <t>Francisco Ochoa</t>
  </si>
  <si>
    <t xml:space="preserve">Francisco Ochoa </t>
  </si>
  <si>
    <t xml:space="preserve">Pablo Alvarez </t>
  </si>
  <si>
    <t xml:space="preserve">Oscar Pinchao </t>
  </si>
  <si>
    <t xml:space="preserve">Norma Gerardino </t>
  </si>
  <si>
    <t>Lubdivia Murcia</t>
  </si>
  <si>
    <t xml:space="preserve">Lady Clarena </t>
  </si>
  <si>
    <t>Jackeline Villabon</t>
  </si>
  <si>
    <t xml:space="preserve">Jackeline Villabon </t>
  </si>
  <si>
    <t>Marina Gomez</t>
  </si>
  <si>
    <t xml:space="preserve">Cecilia Castro </t>
  </si>
  <si>
    <t xml:space="preserve">Yanith Pinchao </t>
  </si>
  <si>
    <t xml:space="preserve">Nancy Murcia </t>
  </si>
  <si>
    <t xml:space="preserve">Magda Lucia Lame </t>
  </si>
  <si>
    <t xml:space="preserve">Mariela  Cuellar </t>
  </si>
  <si>
    <t xml:space="preserve">Mariela Cuellar </t>
  </si>
  <si>
    <t xml:space="preserve">Clara ines Cuellar </t>
  </si>
  <si>
    <t xml:space="preserve">Leidy Clarena Rojas </t>
  </si>
  <si>
    <t>Yanith Pinchao</t>
  </si>
  <si>
    <t xml:space="preserve">Glora Santa </t>
  </si>
  <si>
    <t xml:space="preserve">Yaneth Chaparro </t>
  </si>
  <si>
    <t xml:space="preserve">Lubdivia Murcia </t>
  </si>
  <si>
    <t xml:space="preserve">Lucila Muñoz </t>
  </si>
  <si>
    <t>Ma. Yolanda Alvarez</t>
  </si>
  <si>
    <t>Ma.  Carmen Lozano</t>
  </si>
  <si>
    <t>Ma. Carmen Lozano</t>
  </si>
  <si>
    <t xml:space="preserve">Ma. Carmen Lozano </t>
  </si>
  <si>
    <t>Mayo 3  y Mayo 17</t>
  </si>
  <si>
    <t>Lunes 23 de Mayo</t>
  </si>
  <si>
    <t xml:space="preserve">Mauricio Vargas </t>
  </si>
  <si>
    <t>Duglas Castillo</t>
  </si>
  <si>
    <t>REUNION</t>
  </si>
  <si>
    <t>BIBLICA</t>
  </si>
  <si>
    <t>Nancy cabrera</t>
  </si>
  <si>
    <t>Dora Galdys Ramirez</t>
  </si>
  <si>
    <t>Ma.Carmen Lozano</t>
  </si>
  <si>
    <t>Yanith Murcia</t>
  </si>
  <si>
    <t>Ludivia Murcia</t>
  </si>
  <si>
    <t>JUNIO 7  -   21</t>
  </si>
  <si>
    <t xml:space="preserve">                 PROGRAMACION LECTORES  -   JUNIO 2016</t>
  </si>
  <si>
    <t>PROXIMA</t>
  </si>
  <si>
    <t xml:space="preserve">27 DE JUNIO </t>
  </si>
  <si>
    <t>Yolanda Alvarez</t>
  </si>
  <si>
    <t xml:space="preserve">                 PROGRAMACION LECTORES  -  JULIO 2016</t>
  </si>
  <si>
    <t>Ana Ma. Cabrera</t>
  </si>
  <si>
    <t>MIERCO</t>
  </si>
  <si>
    <t>10:30 a.m</t>
  </si>
  <si>
    <t>5:30 p.m</t>
  </si>
  <si>
    <t>07:00 p.m</t>
  </si>
  <si>
    <t>7:00 p.m</t>
  </si>
  <si>
    <t>JUEVE</t>
  </si>
  <si>
    <t>MARTE</t>
  </si>
  <si>
    <t xml:space="preserve">Ruben Carvallo </t>
  </si>
  <si>
    <t xml:space="preserve">Sonia Ortiz </t>
  </si>
  <si>
    <t>Dora Ramirez</t>
  </si>
  <si>
    <t>Janeth Chaparro</t>
  </si>
  <si>
    <t xml:space="preserve">Edna Sanchez </t>
  </si>
  <si>
    <t xml:space="preserve">Luz Marina Olaya </t>
  </si>
  <si>
    <t xml:space="preserve">Duglas Castillo </t>
  </si>
  <si>
    <t>Francisco ochoa</t>
  </si>
  <si>
    <t xml:space="preserve">Jackeine Villabon </t>
  </si>
  <si>
    <t xml:space="preserve">Lucilia Muñoz </t>
  </si>
  <si>
    <t xml:space="preserve">   PROGRAMACION LECTORES  -  ENERO 2017</t>
  </si>
  <si>
    <t>Marina gomez</t>
  </si>
  <si>
    <t>PROGRAMACION LECTORES  -   FEBRERO 2017</t>
  </si>
  <si>
    <t>Alejandra Moreno - Esposa Julian</t>
  </si>
  <si>
    <t>Alejandra Moreno</t>
  </si>
  <si>
    <t>T.FIJO</t>
  </si>
  <si>
    <t>E-MAIL</t>
  </si>
  <si>
    <t>maikalozano.1949@hotmail.com</t>
  </si>
  <si>
    <t>ludymurcia@gmail.com</t>
  </si>
  <si>
    <t>Carrara 20A N.56b-29 - Versalles</t>
  </si>
  <si>
    <t>Carrera 20A bis N.58-11</t>
  </si>
  <si>
    <t>javierochoa.roa@gmail.com</t>
  </si>
  <si>
    <t>DIRECCION</t>
  </si>
  <si>
    <t>monata26@hotmail.com</t>
  </si>
  <si>
    <t>dcastillo882@gmail.com</t>
  </si>
  <si>
    <t>amparocabrera.05@hotmal.com</t>
  </si>
  <si>
    <t>camiper1056@hotmail.com</t>
  </si>
  <si>
    <t>318760 1727</t>
  </si>
  <si>
    <t>yaneth1419@hotmail.com</t>
  </si>
  <si>
    <t>mauriciovargas80@hotmail.com</t>
  </si>
  <si>
    <t>rmilton11@hotmail.com</t>
  </si>
  <si>
    <t>milmagcamang@hotmail.com</t>
  </si>
  <si>
    <t>CUMPLEAÑOS</t>
  </si>
  <si>
    <t>jateossa@gmail.com</t>
  </si>
  <si>
    <t>peracumbe@hotmail.com</t>
  </si>
  <si>
    <t>gloriaespana21@hotmail.com</t>
  </si>
  <si>
    <t>anamacaro123@hotmail.com</t>
  </si>
  <si>
    <t>carlosfranciscotrujillo@ingenieros.com</t>
  </si>
  <si>
    <t>bdramirezb@gmail.com</t>
  </si>
  <si>
    <t>dariotoledo74@hotmail.com</t>
  </si>
  <si>
    <t>jklvp2008@yahoo.es</t>
  </si>
  <si>
    <t>luzmasol26@hotmail.com</t>
  </si>
  <si>
    <t>nancyca07@yahoo.es</t>
  </si>
  <si>
    <t>nancymurcia69@hotmail.com</t>
  </si>
  <si>
    <t>errechepe@hotmail.com</t>
  </si>
  <si>
    <t>rubendariocarvallo@yahoo.es</t>
  </si>
  <si>
    <t>yapaqui65@hotmail.com</t>
  </si>
  <si>
    <t>myolandaalvarez@hotmail.com</t>
  </si>
  <si>
    <t>alejandramoreno3001@hotmail.com</t>
  </si>
  <si>
    <t>PROGRAMACION LECTORES  -   MARZO 2017</t>
  </si>
  <si>
    <t>CATEQUISTA</t>
  </si>
  <si>
    <t>Milena Jinenez</t>
  </si>
  <si>
    <t>Clara Ines Cuelalr</t>
  </si>
  <si>
    <t>Lucila Muñoz Gómez</t>
  </si>
  <si>
    <t>Olga Pérez</t>
  </si>
  <si>
    <t>DIRECTORIO GENERAL MINISTERIO DE LA LITURGIA</t>
  </si>
  <si>
    <t>CELULAR</t>
  </si>
  <si>
    <t>Carrera 21 46-13</t>
  </si>
  <si>
    <t>Carrera 18b 50a-13 alamos</t>
  </si>
  <si>
    <t>lucila2703m@hotmail.com</t>
  </si>
  <si>
    <t>Carrera 20 57A-29</t>
  </si>
  <si>
    <t>mayelita1501@hotmail.com</t>
  </si>
  <si>
    <t>Carrera 20 57a-05</t>
  </si>
  <si>
    <t>onogoneiva@hotmail.com</t>
  </si>
  <si>
    <t>ciudadela Yuma</t>
  </si>
  <si>
    <t>Calle60#22-10</t>
  </si>
  <si>
    <t>Calle59N.20B-74 Barrio Girasoles</t>
  </si>
  <si>
    <t>Calle56 17c-105</t>
  </si>
  <si>
    <t>Calle63 # 22a -11 ciudadela el Cocli</t>
  </si>
  <si>
    <t>Calle49 # 24_33,</t>
  </si>
  <si>
    <t>Calle47A N.18C-06 Villa Carolina</t>
  </si>
  <si>
    <t xml:space="preserve">Calle64 No. 22-18 </t>
  </si>
  <si>
    <t>Calle60 No.5B-49 el Cortijo</t>
  </si>
  <si>
    <t>Calle56b 17- 71 amaranto torre 1 ap 202</t>
  </si>
  <si>
    <t>Calle51 #2725 Quintas de san Luis</t>
  </si>
  <si>
    <t>Calle59 20A-25</t>
  </si>
  <si>
    <t>Calle59 20Abis-05</t>
  </si>
  <si>
    <t>Calle44 no. 20-20</t>
  </si>
  <si>
    <t>Calle59 No.5B-49 el Cortijo</t>
  </si>
  <si>
    <t xml:space="preserve">Carrera 20a #56B 13  </t>
  </si>
  <si>
    <t>Carrera 19A 58-15</t>
  </si>
  <si>
    <t>Carrera 19b 57A-28</t>
  </si>
  <si>
    <t>Carrera 20 59-53 villa esmeralda</t>
  </si>
  <si>
    <t xml:space="preserve"> Carrera 17 B # 50 A 36</t>
  </si>
  <si>
    <t>Calle 43 # 20-11 Prado Norte</t>
  </si>
  <si>
    <t>Calle 50b #23-11</t>
  </si>
  <si>
    <t>Carera 20a #50-66</t>
  </si>
  <si>
    <t>Calle56 #18c-07</t>
  </si>
  <si>
    <t>Calle 50B N.24-41</t>
  </si>
  <si>
    <t>Calle 51 #2725 Quintas de san Luis</t>
  </si>
  <si>
    <t>Calle 49 # 24_33,</t>
  </si>
  <si>
    <t>Misa Vespertina de la Cena del Señor</t>
  </si>
  <si>
    <t>JUEVES SANTO</t>
  </si>
  <si>
    <t>MIERCOLES SANTO</t>
  </si>
  <si>
    <t>MARTES SANTO</t>
  </si>
  <si>
    <t>LUNES SANTO</t>
  </si>
  <si>
    <t>DOMINGO DE RAMOS</t>
  </si>
  <si>
    <t>MINISTRO DE LA PALABRA</t>
  </si>
  <si>
    <t>HORA</t>
  </si>
  <si>
    <t>DIA</t>
  </si>
  <si>
    <t>Eucaristia por los Enfermos</t>
  </si>
  <si>
    <r>
      <t xml:space="preserve">VIERNES SANTO             </t>
    </r>
    <r>
      <rPr>
        <b/>
        <sz val="10"/>
        <color theme="1"/>
        <rFont val="Tahoma"/>
        <family val="2"/>
      </rPr>
      <t>Celebracion de la Pasion del Señor</t>
    </r>
  </si>
  <si>
    <r>
      <t xml:space="preserve">SABADO SANTO                    </t>
    </r>
    <r>
      <rPr>
        <b/>
        <sz val="10"/>
        <color theme="1"/>
        <rFont val="Tahoma"/>
        <family val="2"/>
      </rPr>
      <t>Ermita</t>
    </r>
  </si>
  <si>
    <r>
      <t xml:space="preserve">SABADO SANTO                     </t>
    </r>
    <r>
      <rPr>
        <b/>
        <sz val="10"/>
        <color theme="1"/>
        <rFont val="Tahoma"/>
        <family val="2"/>
      </rPr>
      <t>Vigilia Pascual</t>
    </r>
  </si>
  <si>
    <t>DOMINGO DE PASCUAS</t>
  </si>
  <si>
    <t>SERVICIO</t>
  </si>
  <si>
    <t>1. Primera Lectura</t>
  </si>
  <si>
    <t>2. Salmo</t>
  </si>
  <si>
    <t>3. Segunda Lectura</t>
  </si>
  <si>
    <t>4. Comentarios Eucaristia</t>
  </si>
  <si>
    <t>5. Sanedrín (Evangelio de la Pasión)</t>
  </si>
  <si>
    <t>6. Comentarista (Evangelio de la Pasión)</t>
  </si>
  <si>
    <t>7. Secuencia</t>
  </si>
  <si>
    <t>DOMINGO RAMOS</t>
  </si>
  <si>
    <t>SEMANA SANTA</t>
  </si>
  <si>
    <t>DOMINGO PASCUA</t>
  </si>
  <si>
    <t>PROGRAMACION LECTORES  -   ABRIL 2017</t>
  </si>
  <si>
    <t>M</t>
  </si>
  <si>
    <t>H</t>
  </si>
  <si>
    <t>Sexo</t>
  </si>
  <si>
    <t>Nombres y Apellidos</t>
  </si>
  <si>
    <t>Funcion Adicional</t>
  </si>
  <si>
    <t>Etiquetas de fila</t>
  </si>
  <si>
    <t>Total general</t>
  </si>
  <si>
    <t>Cuenta de Nombres y Apellidos</t>
  </si>
  <si>
    <t xml:space="preserve">Alejandra Moreno </t>
  </si>
  <si>
    <t>MAÑANA</t>
  </si>
  <si>
    <t>CATEQUISTA - MAÑANA</t>
  </si>
  <si>
    <t>Clara Ines Cuellasr</t>
  </si>
  <si>
    <t>APOSTOLES</t>
  </si>
  <si>
    <t>JOSE ALAIN PEREZ</t>
  </si>
  <si>
    <t>MAURICIO VARGAS</t>
  </si>
  <si>
    <t>MILTON RICO</t>
  </si>
  <si>
    <t>FRANCISCO JAVIER OCHOA</t>
  </si>
  <si>
    <t xml:space="preserve">JUAN DAVID OCAÑA </t>
  </si>
  <si>
    <t>CESAR EDUARDO PERDOMO</t>
  </si>
  <si>
    <t>ALEXANDER DUVAL</t>
  </si>
  <si>
    <t>CAMILO PERDOMO</t>
  </si>
  <si>
    <t>PABLO ALVAREZ</t>
  </si>
  <si>
    <t>DOUGLAS CASTILLO</t>
  </si>
  <si>
    <t>Infancia Misionera</t>
  </si>
  <si>
    <t>ALFONSO ATEHORTUA</t>
  </si>
  <si>
    <t>Ministro Lector</t>
  </si>
  <si>
    <t>Ministro de Ofrendas</t>
  </si>
  <si>
    <t>OSCAR MEDINA</t>
  </si>
  <si>
    <t>Hijo de Lucila Muñoz</t>
  </si>
  <si>
    <t>Feligrez de la Parroquia</t>
  </si>
  <si>
    <t>Hijo de Camilo Perdomo</t>
  </si>
  <si>
    <t>Esposo de Dora Ramirez</t>
  </si>
  <si>
    <t>PROGRAMACION LECTORES  -   MAYO 2017</t>
  </si>
  <si>
    <t>Edna Margarita Sanchez</t>
  </si>
  <si>
    <t>Mlton Rico</t>
  </si>
  <si>
    <t xml:space="preserve">  </t>
  </si>
  <si>
    <t>Ema Maje Meñaca</t>
  </si>
  <si>
    <t>Onoralb Osso</t>
  </si>
  <si>
    <t xml:space="preserve"> Marina Gomez</t>
  </si>
  <si>
    <t>PROGRAMACION LECTORES  -   JUNIO 2017</t>
  </si>
  <si>
    <t>Ministro</t>
  </si>
  <si>
    <t>No.Lecturas</t>
  </si>
  <si>
    <t>REUNION REPARTO</t>
  </si>
  <si>
    <t>JUNIO 26 DE 2017</t>
  </si>
  <si>
    <t>FIRMA</t>
  </si>
  <si>
    <t>PROGRAMACION LECTORES  -   JULIO 2017</t>
  </si>
  <si>
    <t xml:space="preserve">Dora Gladys Ramirez </t>
  </si>
  <si>
    <t xml:space="preserve">31 DE JULIO </t>
  </si>
  <si>
    <t>PROGRAMACION LECTORES  -   AGOSTO 2017</t>
  </si>
  <si>
    <t>FECHA REUNION: JULIO 31 DE 2017</t>
  </si>
  <si>
    <t>28 de Agosto</t>
  </si>
  <si>
    <t>CHARLAS BIBLICAS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</si>
</sst>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mmmm\-dd"/>
    <numFmt numFmtId="166" formatCode="mmmm\ \-\ dd"/>
    <numFmt numFmtId="167" formatCode="dd\-mmmm"/>
    <numFmt numFmtId="168" formatCode="_(* #,##0_);_(* \(#,##0\);_(* &quot;-&quot;??_);_(@_)"/>
  </numFmts>
  <fonts count="52">
    <font>
      <sz val="11"/>
      <color theme="1"/>
      <name val="Calibri"/>
      <family val="2"/>
      <scheme val="minor"/>
    </font>
    <font>
      <sz val="11"/>
      <color theme="1"/>
      <name val="Albertus MT"/>
      <family val="2"/>
    </font>
    <font>
      <sz val="11"/>
      <color theme="1"/>
      <name val="Tahoma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b/>
      <sz val="14"/>
      <color theme="1"/>
      <name val="Tahoma"/>
      <family val="2"/>
    </font>
    <font>
      <sz val="14"/>
      <color theme="1"/>
      <name val="Tahoma"/>
      <family val="2"/>
    </font>
    <font>
      <i/>
      <sz val="14"/>
      <color theme="1"/>
      <name val="Tahoma"/>
      <family val="2"/>
    </font>
    <font>
      <sz val="10"/>
      <name val="Tahoma"/>
      <family val="2"/>
    </font>
    <font>
      <i/>
      <sz val="14"/>
      <color theme="0"/>
      <name val="Tahoma"/>
      <family val="2"/>
    </font>
    <font>
      <sz val="14"/>
      <color theme="1"/>
      <name val="Albertus MT"/>
      <family val="2"/>
    </font>
    <font>
      <b/>
      <sz val="14"/>
      <color theme="0"/>
      <name val="Tahoma"/>
      <family val="2"/>
    </font>
    <font>
      <sz val="14"/>
      <color theme="0"/>
      <name val="Albertus MT"/>
      <family val="2"/>
    </font>
    <font>
      <sz val="14"/>
      <color theme="0"/>
      <name val="Calibri Light"/>
      <family val="2"/>
      <scheme val="major"/>
    </font>
    <font>
      <sz val="14"/>
      <color theme="1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4"/>
      <name val="Tahoma"/>
      <family val="2"/>
    </font>
    <font>
      <sz val="14"/>
      <name val="Albertus MT"/>
      <family val="2"/>
    </font>
    <font>
      <sz val="11"/>
      <name val="Albertus MT"/>
      <family val="2"/>
    </font>
    <font>
      <b/>
      <sz val="18"/>
      <color theme="1"/>
      <name val="Tahoma"/>
      <family val="2"/>
    </font>
    <font>
      <b/>
      <sz val="18"/>
      <color theme="0"/>
      <name val="Book Antiqua"/>
      <family val="1"/>
    </font>
    <font>
      <b/>
      <sz val="18"/>
      <name val="Tahoma"/>
      <family val="2"/>
    </font>
    <font>
      <sz val="18"/>
      <name val="Albertus MT"/>
      <family val="2"/>
    </font>
    <font>
      <sz val="18"/>
      <name val="Calibri Light"/>
      <family val="2"/>
      <scheme val="major"/>
    </font>
    <font>
      <sz val="18"/>
      <color theme="1"/>
      <name val="Calibri Light"/>
      <family val="2"/>
      <scheme val="major"/>
    </font>
    <font>
      <sz val="18"/>
      <color theme="1"/>
      <name val="Albertus MT"/>
      <family val="2"/>
    </font>
    <font>
      <sz val="18"/>
      <name val="Albertus MT"/>
      <family val="2"/>
    </font>
    <font>
      <b/>
      <sz val="18"/>
      <color theme="1"/>
      <name val="Albertus MT"/>
      <family val="2"/>
    </font>
    <font>
      <i/>
      <sz val="18"/>
      <color theme="1"/>
      <name val="Tahoma"/>
      <family val="2"/>
    </font>
    <font>
      <sz val="18"/>
      <color theme="1"/>
      <name val="Tahoma"/>
      <family val="2"/>
    </font>
    <font>
      <b/>
      <sz val="11"/>
      <color theme="1"/>
      <name val="Tahoma"/>
      <family val="2"/>
    </font>
    <font>
      <b/>
      <sz val="11"/>
      <color theme="0"/>
      <name val="Tahoma"/>
      <family val="2"/>
    </font>
    <font>
      <sz val="11"/>
      <color theme="1"/>
      <name val="Calibri Light"/>
      <family val="2"/>
      <scheme val="major"/>
    </font>
    <font>
      <b/>
      <sz val="11"/>
      <color theme="1"/>
      <name val="Albertus MT"/>
      <family val="2"/>
    </font>
    <font>
      <i/>
      <sz val="11"/>
      <color theme="0"/>
      <name val="Tahoma"/>
      <family val="2"/>
    </font>
    <font>
      <sz val="11"/>
      <color theme="0"/>
      <name val="Tahoma"/>
      <family val="2"/>
    </font>
    <font>
      <b/>
      <sz val="11"/>
      <name val="Tahoma"/>
      <family val="2"/>
    </font>
    <font>
      <sz val="1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4"/>
      <name val="Tahoma"/>
      <family val="2"/>
    </font>
    <font>
      <i/>
      <sz val="14"/>
      <name val="Tahoma"/>
      <family val="2"/>
    </font>
    <font>
      <sz val="14"/>
      <name val="Calibri Light"/>
      <family val="2"/>
      <scheme val="major"/>
    </font>
    <font>
      <b/>
      <sz val="12"/>
      <name val="Tahoma"/>
      <family val="2"/>
    </font>
    <font>
      <u/>
      <sz val="11"/>
      <color theme="10"/>
      <name val="Calibri"/>
      <family val="2"/>
      <scheme val="minor"/>
    </font>
    <font>
      <sz val="12"/>
      <name val="Calibri Light"/>
      <family val="2"/>
      <scheme val="major"/>
    </font>
    <font>
      <sz val="11"/>
      <color theme="1"/>
      <name val="Calibri"/>
      <family val="2"/>
      <scheme val="minor"/>
    </font>
    <font>
      <sz val="14"/>
      <color rgb="FF404040"/>
      <name val="Courier New"/>
      <family val="3"/>
    </font>
    <font>
      <b/>
      <sz val="11"/>
      <color rgb="FF404040"/>
      <name val="Courier New"/>
      <family val="3"/>
    </font>
    <font>
      <b/>
      <sz val="14"/>
      <color theme="1"/>
      <name val="Calibri Light"/>
      <family val="2"/>
      <scheme val="major"/>
    </font>
    <font>
      <i/>
      <sz val="14"/>
      <color theme="1"/>
      <name val="Calibri Light"/>
      <family val="2"/>
      <scheme val="major"/>
    </font>
    <font>
      <b/>
      <sz val="14"/>
      <name val="Calibri Light"/>
      <family val="2"/>
      <scheme val="maj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4.9989318521683403E-2"/>
        <bgColor indexed="64"/>
      </patternFill>
    </fill>
  </fills>
  <borders count="10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4" fillId="0" borderId="0" applyNumberFormat="0" applyFill="0" applyBorder="0" applyAlignment="0" applyProtection="0"/>
    <xf numFmtId="164" fontId="46" fillId="0" borderId="0" applyFont="0" applyFill="0" applyBorder="0" applyAlignment="0" applyProtection="0"/>
  </cellStyleXfs>
  <cellXfs count="737">
    <xf numFmtId="0" fontId="0" fillId="0" borderId="0" xfId="0"/>
    <xf numFmtId="0" fontId="1" fillId="0" borderId="0" xfId="0" applyFont="1"/>
    <xf numFmtId="0" fontId="2" fillId="0" borderId="0" xfId="0" applyFont="1"/>
    <xf numFmtId="0" fontId="6" fillId="0" borderId="0" xfId="0" applyFo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2" borderId="19" xfId="0" applyFont="1" applyFill="1" applyBorder="1" applyAlignment="1">
      <alignment horizontal="left" vertical="center"/>
    </xf>
    <xf numFmtId="0" fontId="3" fillId="2" borderId="19" xfId="0" applyFont="1" applyFill="1" applyBorder="1"/>
    <xf numFmtId="0" fontId="8" fillId="2" borderId="19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left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/>
    <xf numFmtId="0" fontId="12" fillId="0" borderId="9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4" fillId="3" borderId="10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0" fillId="3" borderId="21" xfId="0" applyFont="1" applyFill="1" applyBorder="1" applyAlignment="1">
      <alignment horizontal="center" vertical="center"/>
    </xf>
    <xf numFmtId="0" fontId="14" fillId="3" borderId="22" xfId="0" applyFont="1" applyFill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2" fillId="0" borderId="0" xfId="0" applyFont="1" applyFill="1" applyBorder="1"/>
    <xf numFmtId="0" fontId="14" fillId="0" borderId="10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/>
    </xf>
    <xf numFmtId="0" fontId="13" fillId="0" borderId="22" xfId="0" applyFont="1" applyFill="1" applyBorder="1" applyAlignment="1">
      <alignment horizontal="center" vertical="center"/>
    </xf>
    <xf numFmtId="0" fontId="10" fillId="0" borderId="21" xfId="0" applyFont="1" applyFill="1" applyBorder="1" applyAlignment="1">
      <alignment horizontal="center" vertical="center"/>
    </xf>
    <xf numFmtId="0" fontId="14" fillId="0" borderId="22" xfId="0" applyFont="1" applyFill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0" xfId="0" applyFont="1" applyBorder="1"/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17" fontId="6" fillId="0" borderId="0" xfId="0" applyNumberFormat="1" applyFont="1" applyBorder="1" applyAlignment="1">
      <alignment horizontal="left" vertical="center"/>
    </xf>
    <xf numFmtId="17" fontId="6" fillId="0" borderId="0" xfId="0" applyNumberFormat="1" applyFont="1" applyBorder="1" applyAlignment="1">
      <alignment vertical="center"/>
    </xf>
    <xf numFmtId="0" fontId="14" fillId="4" borderId="28" xfId="0" applyFont="1" applyFill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2" borderId="19" xfId="0" applyFont="1" applyFill="1" applyBorder="1"/>
    <xf numFmtId="0" fontId="8" fillId="2" borderId="19" xfId="0" applyFont="1" applyFill="1" applyBorder="1" applyAlignment="1">
      <alignment horizontal="left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5" fillId="0" borderId="0" xfId="0" applyFont="1"/>
    <xf numFmtId="0" fontId="0" fillId="0" borderId="0" xfId="0" applyFont="1"/>
    <xf numFmtId="0" fontId="5" fillId="0" borderId="0" xfId="0" applyFont="1" applyAlignment="1">
      <alignment horizontal="center" vertical="center" textRotation="255"/>
    </xf>
    <xf numFmtId="0" fontId="4" fillId="0" borderId="0" xfId="0" applyFont="1" applyAlignment="1">
      <alignment horizontal="center" vertical="center" textRotation="255"/>
    </xf>
    <xf numFmtId="0" fontId="19" fillId="0" borderId="39" xfId="0" applyFont="1" applyBorder="1" applyAlignment="1">
      <alignment horizontal="center" vertical="center" textRotation="255"/>
    </xf>
    <xf numFmtId="0" fontId="19" fillId="0" borderId="37" xfId="0" applyFont="1" applyBorder="1" applyAlignment="1">
      <alignment horizontal="center" vertical="center" textRotation="255"/>
    </xf>
    <xf numFmtId="0" fontId="19" fillId="0" borderId="40" xfId="0" applyFont="1" applyBorder="1" applyAlignment="1">
      <alignment horizontal="center" vertical="center" textRotation="255"/>
    </xf>
    <xf numFmtId="0" fontId="19" fillId="0" borderId="41" xfId="0" applyFont="1" applyBorder="1" applyAlignment="1">
      <alignment horizontal="center" vertical="center" textRotation="255"/>
    </xf>
    <xf numFmtId="0" fontId="22" fillId="0" borderId="9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5" fillId="0" borderId="9" xfId="0" applyFont="1" applyFill="1" applyBorder="1" applyAlignment="1">
      <alignment horizontal="center" vertical="center"/>
    </xf>
    <xf numFmtId="0" fontId="25" fillId="0" borderId="9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4" fillId="0" borderId="28" xfId="0" applyFont="1" applyBorder="1" applyAlignment="1">
      <alignment horizontal="center" vertical="center"/>
    </xf>
    <xf numFmtId="0" fontId="19" fillId="0" borderId="38" xfId="0" applyFont="1" applyBorder="1" applyAlignment="1">
      <alignment horizontal="center" vertical="center" textRotation="255"/>
    </xf>
    <xf numFmtId="0" fontId="22" fillId="0" borderId="21" xfId="0" applyFont="1" applyFill="1" applyBorder="1" applyAlignment="1">
      <alignment horizontal="center" vertical="center"/>
    </xf>
    <xf numFmtId="0" fontId="25" fillId="3" borderId="21" xfId="0" applyFont="1" applyFill="1" applyBorder="1" applyAlignment="1">
      <alignment horizontal="center" vertical="center"/>
    </xf>
    <xf numFmtId="0" fontId="24" fillId="3" borderId="22" xfId="0" applyFont="1" applyFill="1" applyBorder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4" fillId="0" borderId="35" xfId="0" applyFont="1" applyBorder="1" applyAlignment="1">
      <alignment horizontal="center" vertical="center"/>
    </xf>
    <xf numFmtId="0" fontId="24" fillId="0" borderId="36" xfId="0" applyFont="1" applyBorder="1" applyAlignment="1">
      <alignment horizontal="center" vertical="center"/>
    </xf>
    <xf numFmtId="0" fontId="26" fillId="0" borderId="51" xfId="0" applyFont="1" applyFill="1" applyBorder="1" applyAlignment="1">
      <alignment horizontal="center" vertical="center"/>
    </xf>
    <xf numFmtId="0" fontId="23" fillId="0" borderId="52" xfId="0" applyFont="1" applyFill="1" applyBorder="1" applyAlignment="1">
      <alignment horizontal="center" vertical="center"/>
    </xf>
    <xf numFmtId="0" fontId="25" fillId="5" borderId="43" xfId="0" applyFont="1" applyFill="1" applyBorder="1" applyAlignment="1">
      <alignment horizontal="center" vertical="center"/>
    </xf>
    <xf numFmtId="0" fontId="24" fillId="5" borderId="44" xfId="0" applyFont="1" applyFill="1" applyBorder="1" applyAlignment="1">
      <alignment horizontal="center" vertical="center"/>
    </xf>
    <xf numFmtId="0" fontId="24" fillId="5" borderId="45" xfId="0" applyFont="1" applyFill="1" applyBorder="1" applyAlignment="1">
      <alignment horizontal="center" vertical="center"/>
    </xf>
    <xf numFmtId="0" fontId="19" fillId="0" borderId="0" xfId="0" applyFont="1" applyBorder="1" applyAlignment="1">
      <alignment horizontal="center" vertical="center" textRotation="255"/>
    </xf>
    <xf numFmtId="0" fontId="23" fillId="0" borderId="19" xfId="0" applyFont="1" applyFill="1" applyBorder="1" applyAlignment="1">
      <alignment horizontal="center" vertical="center"/>
    </xf>
    <xf numFmtId="0" fontId="25" fillId="0" borderId="19" xfId="0" applyFont="1" applyBorder="1" applyAlignment="1">
      <alignment horizontal="center" vertical="center"/>
    </xf>
    <xf numFmtId="0" fontId="24" fillId="0" borderId="19" xfId="0" applyFont="1" applyBorder="1" applyAlignment="1">
      <alignment horizontal="center" vertical="center"/>
    </xf>
    <xf numFmtId="0" fontId="24" fillId="2" borderId="19" xfId="0" applyFont="1" applyFill="1" applyBorder="1" applyAlignment="1">
      <alignment horizontal="center" vertical="center"/>
    </xf>
    <xf numFmtId="0" fontId="19" fillId="0" borderId="26" xfId="0" applyFont="1" applyBorder="1" applyAlignment="1">
      <alignment horizontal="center" vertical="center" textRotation="255"/>
    </xf>
    <xf numFmtId="0" fontId="22" fillId="0" borderId="48" xfId="0" applyFont="1" applyFill="1" applyBorder="1" applyAlignment="1">
      <alignment horizontal="center" vertical="center"/>
    </xf>
    <xf numFmtId="0" fontId="23" fillId="0" borderId="50" xfId="0" applyFont="1" applyFill="1" applyBorder="1" applyAlignment="1">
      <alignment horizontal="center" vertical="center"/>
    </xf>
    <xf numFmtId="0" fontId="25" fillId="5" borderId="50" xfId="0" applyFont="1" applyFill="1" applyBorder="1" applyAlignment="1">
      <alignment horizontal="center" vertical="center"/>
    </xf>
    <xf numFmtId="0" fontId="24" fillId="5" borderId="50" xfId="0" applyFont="1" applyFill="1" applyBorder="1" applyAlignment="1">
      <alignment horizontal="center" vertical="center"/>
    </xf>
    <xf numFmtId="0" fontId="24" fillId="5" borderId="49" xfId="0" applyFont="1" applyFill="1" applyBorder="1" applyAlignment="1">
      <alignment horizontal="center" vertical="center"/>
    </xf>
    <xf numFmtId="0" fontId="19" fillId="0" borderId="42" xfId="0" applyFont="1" applyBorder="1" applyAlignment="1">
      <alignment horizontal="center" vertical="center" textRotation="255"/>
    </xf>
    <xf numFmtId="0" fontId="22" fillId="0" borderId="40" xfId="0" applyFont="1" applyFill="1" applyBorder="1"/>
    <xf numFmtId="0" fontId="22" fillId="0" borderId="23" xfId="0" applyFont="1" applyFill="1" applyBorder="1" applyAlignment="1">
      <alignment horizontal="center" vertical="center"/>
    </xf>
    <xf numFmtId="0" fontId="23" fillId="0" borderId="22" xfId="0" applyFont="1" applyFill="1" applyBorder="1" applyAlignment="1">
      <alignment horizontal="center" vertical="center"/>
    </xf>
    <xf numFmtId="0" fontId="25" fillId="0" borderId="21" xfId="0" applyFont="1" applyFill="1" applyBorder="1" applyAlignment="1">
      <alignment horizontal="center" vertical="center"/>
    </xf>
    <xf numFmtId="0" fontId="24" fillId="0" borderId="22" xfId="0" applyFont="1" applyFill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0" fontId="24" fillId="0" borderId="30" xfId="0" applyFont="1" applyBorder="1" applyAlignment="1">
      <alignment horizontal="center" vertical="center"/>
    </xf>
    <xf numFmtId="0" fontId="19" fillId="0" borderId="34" xfId="0" applyFont="1" applyBorder="1" applyAlignment="1">
      <alignment horizontal="center" vertical="center" textRotation="255"/>
    </xf>
    <xf numFmtId="0" fontId="22" fillId="0" borderId="9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22" fillId="0" borderId="43" xfId="0" applyFont="1" applyBorder="1" applyAlignment="1">
      <alignment horizontal="center" vertical="center"/>
    </xf>
    <xf numFmtId="0" fontId="23" fillId="0" borderId="44" xfId="0" applyFont="1" applyBorder="1" applyAlignment="1">
      <alignment horizontal="center" vertical="center"/>
    </xf>
    <xf numFmtId="0" fontId="25" fillId="0" borderId="43" xfId="0" applyFont="1" applyBorder="1" applyAlignment="1">
      <alignment horizontal="center" vertical="center"/>
    </xf>
    <xf numFmtId="0" fontId="24" fillId="0" borderId="44" xfId="0" applyFont="1" applyBorder="1" applyAlignment="1">
      <alignment horizontal="center" vertical="center"/>
    </xf>
    <xf numFmtId="0" fontId="24" fillId="0" borderId="45" xfId="0" applyFont="1" applyBorder="1" applyAlignment="1">
      <alignment horizontal="center" vertical="center"/>
    </xf>
    <xf numFmtId="0" fontId="22" fillId="5" borderId="21" xfId="0" applyFont="1" applyFill="1" applyBorder="1" applyAlignment="1">
      <alignment horizontal="center" vertical="center"/>
    </xf>
    <xf numFmtId="0" fontId="23" fillId="5" borderId="22" xfId="0" applyFont="1" applyFill="1" applyBorder="1" applyAlignment="1">
      <alignment horizontal="center" vertical="center"/>
    </xf>
    <xf numFmtId="0" fontId="27" fillId="0" borderId="21" xfId="0" applyFont="1" applyBorder="1" applyAlignment="1">
      <alignment horizontal="center" vertical="center"/>
    </xf>
    <xf numFmtId="0" fontId="25" fillId="5" borderId="21" xfId="0" applyFont="1" applyFill="1" applyBorder="1" applyAlignment="1">
      <alignment horizontal="center" vertical="center"/>
    </xf>
    <xf numFmtId="0" fontId="24" fillId="5" borderId="22" xfId="0" applyFont="1" applyFill="1" applyBorder="1" applyAlignment="1">
      <alignment horizontal="center" vertical="center"/>
    </xf>
    <xf numFmtId="0" fontId="25" fillId="0" borderId="0" xfId="0" applyFont="1" applyBorder="1"/>
    <xf numFmtId="0" fontId="19" fillId="0" borderId="0" xfId="0" applyFont="1" applyBorder="1" applyAlignment="1">
      <alignment horizontal="center" vertical="center"/>
    </xf>
    <xf numFmtId="0" fontId="22" fillId="5" borderId="9" xfId="0" applyFont="1" applyFill="1" applyBorder="1" applyAlignment="1">
      <alignment horizontal="center" vertical="center"/>
    </xf>
    <xf numFmtId="0" fontId="23" fillId="5" borderId="10" xfId="0" applyFont="1" applyFill="1" applyBorder="1" applyAlignment="1">
      <alignment horizontal="center" vertical="center"/>
    </xf>
    <xf numFmtId="0" fontId="25" fillId="5" borderId="9" xfId="0" applyFont="1" applyFill="1" applyBorder="1" applyAlignment="1">
      <alignment horizontal="center" vertical="center"/>
    </xf>
    <xf numFmtId="0" fontId="24" fillId="5" borderId="10" xfId="0" applyFont="1" applyFill="1" applyBorder="1" applyAlignment="1">
      <alignment horizontal="center" vertical="center"/>
    </xf>
    <xf numFmtId="0" fontId="24" fillId="5" borderId="28" xfId="0" applyFont="1" applyFill="1" applyBorder="1" applyAlignment="1">
      <alignment horizontal="center" vertical="center"/>
    </xf>
    <xf numFmtId="0" fontId="29" fillId="0" borderId="0" xfId="0" applyFont="1" applyBorder="1" applyAlignment="1">
      <alignment vertical="center"/>
    </xf>
    <xf numFmtId="0" fontId="29" fillId="0" borderId="0" xfId="0" applyFont="1" applyBorder="1" applyAlignment="1">
      <alignment horizontal="center" vertical="center"/>
    </xf>
    <xf numFmtId="0" fontId="22" fillId="5" borderId="7" xfId="0" applyFont="1" applyFill="1" applyBorder="1" applyAlignment="1">
      <alignment horizontal="center" vertical="center"/>
    </xf>
    <xf numFmtId="0" fontId="23" fillId="5" borderId="8" xfId="0" applyFont="1" applyFill="1" applyBorder="1" applyAlignment="1">
      <alignment horizontal="center" vertical="center"/>
    </xf>
    <xf numFmtId="0" fontId="27" fillId="5" borderId="9" xfId="0" applyFont="1" applyFill="1" applyBorder="1" applyAlignment="1">
      <alignment horizontal="center" vertical="center"/>
    </xf>
    <xf numFmtId="0" fontId="24" fillId="5" borderId="10" xfId="0" applyFont="1" applyFill="1" applyBorder="1" applyAlignment="1">
      <alignment horizontal="left" vertical="center"/>
    </xf>
    <xf numFmtId="17" fontId="29" fillId="0" borderId="0" xfId="0" applyNumberFormat="1" applyFont="1" applyBorder="1" applyAlignment="1">
      <alignment horizontal="left" vertical="center"/>
    </xf>
    <xf numFmtId="17" fontId="29" fillId="0" borderId="0" xfId="0" applyNumberFormat="1" applyFont="1" applyBorder="1" applyAlignment="1">
      <alignment vertical="center"/>
    </xf>
    <xf numFmtId="0" fontId="23" fillId="5" borderId="10" xfId="0" applyFont="1" applyFill="1" applyBorder="1" applyAlignment="1">
      <alignment horizontal="left" vertical="center"/>
    </xf>
    <xf numFmtId="0" fontId="22" fillId="5" borderId="43" xfId="0" applyFont="1" applyFill="1" applyBorder="1" applyAlignment="1">
      <alignment horizontal="center" vertical="center"/>
    </xf>
    <xf numFmtId="0" fontId="23" fillId="5" borderId="44" xfId="0" applyFont="1" applyFill="1" applyBorder="1" applyAlignment="1">
      <alignment horizontal="center" vertical="center"/>
    </xf>
    <xf numFmtId="0" fontId="27" fillId="5" borderId="21" xfId="0" applyFont="1" applyFill="1" applyBorder="1" applyAlignment="1">
      <alignment horizontal="center" vertical="center"/>
    </xf>
    <xf numFmtId="0" fontId="24" fillId="5" borderId="30" xfId="0" applyFont="1" applyFill="1" applyBorder="1" applyAlignment="1">
      <alignment horizontal="center" vertical="center"/>
    </xf>
    <xf numFmtId="0" fontId="24" fillId="5" borderId="19" xfId="0" applyFont="1" applyFill="1" applyBorder="1" applyAlignment="1">
      <alignment horizontal="left" vertical="center"/>
    </xf>
    <xf numFmtId="0" fontId="30" fillId="0" borderId="0" xfId="0" applyFont="1" applyAlignment="1">
      <alignment horizontal="center" vertical="center" textRotation="255"/>
    </xf>
    <xf numFmtId="0" fontId="1" fillId="0" borderId="0" xfId="0" applyFont="1" applyBorder="1"/>
    <xf numFmtId="0" fontId="30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7" fontId="2" fillId="0" borderId="0" xfId="0" applyNumberFormat="1" applyFont="1" applyBorder="1" applyAlignment="1">
      <alignment horizontal="left" vertical="center"/>
    </xf>
    <xf numFmtId="17" fontId="2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 textRotation="255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left"/>
    </xf>
    <xf numFmtId="0" fontId="1" fillId="0" borderId="0" xfId="0" applyFont="1" applyAlignment="1"/>
    <xf numFmtId="0" fontId="0" fillId="0" borderId="0" xfId="0" applyFont="1" applyAlignment="1"/>
    <xf numFmtId="0" fontId="31" fillId="0" borderId="39" xfId="0" applyFont="1" applyBorder="1" applyAlignment="1">
      <alignment horizontal="center" vertical="center" textRotation="255" wrapText="1"/>
    </xf>
    <xf numFmtId="0" fontId="31" fillId="0" borderId="37" xfId="0" applyFont="1" applyBorder="1" applyAlignment="1">
      <alignment horizontal="center" vertical="center" textRotation="255" wrapText="1"/>
    </xf>
    <xf numFmtId="0" fontId="31" fillId="0" borderId="0" xfId="0" applyFont="1" applyAlignment="1">
      <alignment wrapText="1"/>
    </xf>
    <xf numFmtId="0" fontId="35" fillId="0" borderId="0" xfId="0" applyFont="1" applyAlignment="1">
      <alignment wrapText="1"/>
    </xf>
    <xf numFmtId="0" fontId="30" fillId="0" borderId="40" xfId="0" applyFont="1" applyBorder="1" applyAlignment="1">
      <alignment horizontal="center" vertical="center" textRotation="255" wrapText="1"/>
    </xf>
    <xf numFmtId="0" fontId="30" fillId="0" borderId="41" xfId="0" applyFont="1" applyBorder="1" applyAlignment="1">
      <alignment horizontal="center" vertical="center" textRotation="255" wrapText="1"/>
    </xf>
    <xf numFmtId="0" fontId="2" fillId="0" borderId="0" xfId="0" applyFont="1" applyAlignment="1">
      <alignment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textRotation="255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30" fillId="0" borderId="34" xfId="0" applyFont="1" applyBorder="1" applyAlignment="1">
      <alignment horizontal="center" vertical="center" textRotation="255" wrapText="1"/>
    </xf>
    <xf numFmtId="0" fontId="30" fillId="0" borderId="38" xfId="0" applyFont="1" applyBorder="1" applyAlignment="1">
      <alignment horizontal="center" vertical="center" textRotation="255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5" borderId="40" xfId="0" applyFont="1" applyFill="1" applyBorder="1" applyAlignment="1">
      <alignment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5" borderId="22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11" xfId="0" applyFont="1" applyBorder="1" applyAlignment="1">
      <alignment wrapText="1"/>
    </xf>
    <xf numFmtId="0" fontId="2" fillId="0" borderId="53" xfId="0" applyFont="1" applyBorder="1" applyAlignment="1">
      <alignment wrapText="1"/>
    </xf>
    <xf numFmtId="0" fontId="35" fillId="0" borderId="9" xfId="0" applyFont="1" applyBorder="1" applyAlignment="1">
      <alignment horizontal="center" vertical="center" wrapText="1"/>
    </xf>
    <xf numFmtId="0" fontId="35" fillId="0" borderId="19" xfId="0" applyFont="1" applyBorder="1" applyAlignment="1">
      <alignment horizontal="center" vertical="center" wrapText="1"/>
    </xf>
    <xf numFmtId="16" fontId="35" fillId="0" borderId="19" xfId="0" applyNumberFormat="1" applyFont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wrapText="1"/>
    </xf>
    <xf numFmtId="0" fontId="35" fillId="0" borderId="28" xfId="0" applyFont="1" applyBorder="1" applyAlignment="1">
      <alignment horizontal="center" vertical="center" wrapText="1"/>
    </xf>
    <xf numFmtId="0" fontId="35" fillId="0" borderId="43" xfId="0" applyFont="1" applyBorder="1" applyAlignment="1">
      <alignment horizontal="center" vertical="center" wrapText="1"/>
    </xf>
    <xf numFmtId="0" fontId="35" fillId="0" borderId="45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0" xfId="0" applyFont="1" applyAlignment="1"/>
    <xf numFmtId="0" fontId="35" fillId="0" borderId="0" xfId="0" applyFont="1" applyAlignment="1"/>
    <xf numFmtId="0" fontId="2" fillId="0" borderId="0" xfId="0" applyFont="1" applyBorder="1" applyAlignment="1"/>
    <xf numFmtId="0" fontId="2" fillId="5" borderId="14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35" fillId="0" borderId="9" xfId="0" applyFont="1" applyFill="1" applyBorder="1" applyAlignment="1">
      <alignment horizontal="center" vertical="center"/>
    </xf>
    <xf numFmtId="0" fontId="36" fillId="0" borderId="28" xfId="0" applyFont="1" applyFill="1" applyBorder="1" applyAlignment="1">
      <alignment horizontal="center" vertical="center"/>
    </xf>
    <xf numFmtId="17" fontId="36" fillId="0" borderId="28" xfId="0" applyNumberFormat="1" applyFont="1" applyFill="1" applyBorder="1" applyAlignment="1">
      <alignment horizontal="center" vertical="center"/>
    </xf>
    <xf numFmtId="16" fontId="36" fillId="0" borderId="28" xfId="0" applyNumberFormat="1" applyFont="1" applyFill="1" applyBorder="1" applyAlignment="1">
      <alignment horizontal="center" vertical="center"/>
    </xf>
    <xf numFmtId="0" fontId="2" fillId="5" borderId="55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30" fillId="5" borderId="9" xfId="0" applyFont="1" applyFill="1" applyBorder="1" applyAlignment="1">
      <alignment horizontal="center" vertical="center"/>
    </xf>
    <xf numFmtId="0" fontId="31" fillId="0" borderId="9" xfId="0" applyFont="1" applyFill="1" applyBorder="1" applyAlignment="1">
      <alignment horizontal="center" vertical="center"/>
    </xf>
    <xf numFmtId="0" fontId="35" fillId="0" borderId="28" xfId="0" applyFont="1" applyFill="1" applyBorder="1" applyAlignment="1">
      <alignment horizontal="center" vertical="center"/>
    </xf>
    <xf numFmtId="0" fontId="35" fillId="0" borderId="28" xfId="0" applyFont="1" applyFill="1" applyBorder="1" applyAlignment="1">
      <alignment horizontal="left" vertical="center"/>
    </xf>
    <xf numFmtId="0" fontId="2" fillId="5" borderId="10" xfId="0" applyFont="1" applyFill="1" applyBorder="1" applyAlignment="1">
      <alignment horizontal="left" vertical="center"/>
    </xf>
    <xf numFmtId="0" fontId="2" fillId="5" borderId="66" xfId="0" applyFont="1" applyFill="1" applyBorder="1" applyAlignment="1">
      <alignment horizontal="center" vertical="center"/>
    </xf>
    <xf numFmtId="0" fontId="2" fillId="5" borderId="49" xfId="0" applyFont="1" applyFill="1" applyBorder="1" applyAlignment="1">
      <alignment horizontal="center" vertical="center"/>
    </xf>
    <xf numFmtId="0" fontId="2" fillId="5" borderId="48" xfId="0" applyFont="1" applyFill="1" applyBorder="1" applyAlignment="1">
      <alignment horizontal="center" vertical="center"/>
    </xf>
    <xf numFmtId="0" fontId="35" fillId="0" borderId="48" xfId="0" applyFont="1" applyFill="1" applyBorder="1" applyAlignment="1">
      <alignment horizontal="center" vertical="center"/>
    </xf>
    <xf numFmtId="0" fontId="35" fillId="0" borderId="59" xfId="0" applyFont="1" applyFill="1" applyBorder="1" applyAlignment="1">
      <alignment horizontal="center" vertical="center"/>
    </xf>
    <xf numFmtId="0" fontId="1" fillId="5" borderId="67" xfId="0" applyFont="1" applyFill="1" applyBorder="1" applyAlignment="1">
      <alignment horizontal="center" vertical="center"/>
    </xf>
    <xf numFmtId="0" fontId="32" fillId="5" borderId="57" xfId="0" applyFont="1" applyFill="1" applyBorder="1" applyAlignment="1">
      <alignment horizontal="center" vertical="center"/>
    </xf>
    <xf numFmtId="0" fontId="1" fillId="5" borderId="56" xfId="0" applyFont="1" applyFill="1" applyBorder="1" applyAlignment="1">
      <alignment horizontal="center" vertical="center"/>
    </xf>
    <xf numFmtId="0" fontId="33" fillId="5" borderId="56" xfId="0" applyFont="1" applyFill="1" applyBorder="1" applyAlignment="1">
      <alignment horizontal="center" vertical="center"/>
    </xf>
    <xf numFmtId="0" fontId="32" fillId="5" borderId="58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wrapText="1"/>
    </xf>
    <xf numFmtId="0" fontId="2" fillId="0" borderId="60" xfId="0" applyFont="1" applyFill="1" applyBorder="1" applyAlignment="1">
      <alignment horizontal="center" vertical="center" wrapText="1"/>
    </xf>
    <xf numFmtId="16" fontId="37" fillId="0" borderId="19" xfId="0" applyNumberFormat="1" applyFont="1" applyBorder="1" applyAlignment="1">
      <alignment horizontal="center" vertical="center" wrapText="1"/>
    </xf>
    <xf numFmtId="0" fontId="37" fillId="0" borderId="19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59" xfId="0" applyFont="1" applyBorder="1" applyAlignment="1">
      <alignment horizontal="center" vertical="center" wrapText="1"/>
    </xf>
    <xf numFmtId="0" fontId="30" fillId="0" borderId="81" xfId="0" applyFont="1" applyBorder="1" applyAlignment="1">
      <alignment horizontal="center" vertical="center"/>
    </xf>
    <xf numFmtId="0" fontId="2" fillId="0" borderId="81" xfId="0" applyFont="1" applyBorder="1" applyAlignment="1">
      <alignment vertical="center"/>
    </xf>
    <xf numFmtId="0" fontId="2" fillId="0" borderId="81" xfId="0" applyFont="1" applyBorder="1" applyAlignment="1">
      <alignment horizontal="center" vertical="center"/>
    </xf>
    <xf numFmtId="17" fontId="2" fillId="0" borderId="81" xfId="0" applyNumberFormat="1" applyFont="1" applyBorder="1" applyAlignment="1">
      <alignment horizontal="left" vertical="center"/>
    </xf>
    <xf numFmtId="17" fontId="2" fillId="0" borderId="81" xfId="0" applyNumberFormat="1" applyFont="1" applyBorder="1" applyAlignment="1">
      <alignment vertical="center"/>
    </xf>
    <xf numFmtId="0" fontId="2" fillId="0" borderId="38" xfId="0" applyFont="1" applyBorder="1" applyAlignment="1">
      <alignment vertical="center"/>
    </xf>
    <xf numFmtId="0" fontId="2" fillId="0" borderId="36" xfId="0" applyFont="1" applyBorder="1" applyAlignment="1">
      <alignment vertical="center"/>
    </xf>
    <xf numFmtId="0" fontId="4" fillId="2" borderId="0" xfId="0" applyFont="1" applyFill="1" applyBorder="1" applyAlignment="1">
      <alignment horizontal="center" vertical="center" textRotation="255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35" fillId="0" borderId="14" xfId="0" applyFont="1" applyBorder="1" applyAlignment="1">
      <alignment horizontal="center" vertical="center" wrapText="1"/>
    </xf>
    <xf numFmtId="165" fontId="31" fillId="6" borderId="32" xfId="0" applyNumberFormat="1" applyFont="1" applyFill="1" applyBorder="1" applyAlignment="1">
      <alignment horizontal="center" wrapText="1"/>
    </xf>
    <xf numFmtId="165" fontId="31" fillId="6" borderId="33" xfId="0" applyNumberFormat="1" applyFont="1" applyFill="1" applyBorder="1" applyAlignment="1">
      <alignment horizontal="center" wrapText="1"/>
    </xf>
    <xf numFmtId="0" fontId="37" fillId="0" borderId="28" xfId="0" applyFont="1" applyBorder="1" applyAlignment="1">
      <alignment horizontal="center" vertical="center" wrapText="1"/>
    </xf>
    <xf numFmtId="0" fontId="37" fillId="0" borderId="9" xfId="0" applyFont="1" applyBorder="1" applyAlignment="1">
      <alignment horizontal="center" vertical="center" wrapText="1"/>
    </xf>
    <xf numFmtId="0" fontId="37" fillId="0" borderId="43" xfId="0" applyFont="1" applyBorder="1" applyAlignment="1">
      <alignment horizontal="center" vertical="center" wrapText="1"/>
    </xf>
    <xf numFmtId="0" fontId="37" fillId="0" borderId="45" xfId="0" applyFont="1" applyBorder="1" applyAlignment="1">
      <alignment horizontal="center" vertical="center" wrapText="1"/>
    </xf>
    <xf numFmtId="18" fontId="30" fillId="5" borderId="9" xfId="0" applyNumberFormat="1" applyFont="1" applyFill="1" applyBorder="1" applyAlignment="1">
      <alignment horizontal="center"/>
    </xf>
    <xf numFmtId="18" fontId="30" fillId="5" borderId="16" xfId="0" applyNumberFormat="1" applyFont="1" applyFill="1" applyBorder="1" applyAlignment="1">
      <alignment horizontal="center"/>
    </xf>
    <xf numFmtId="18" fontId="30" fillId="5" borderId="17" xfId="0" applyNumberFormat="1" applyFont="1" applyFill="1" applyBorder="1" applyAlignment="1">
      <alignment horizontal="center"/>
    </xf>
    <xf numFmtId="18" fontId="30" fillId="5" borderId="61" xfId="0" applyNumberFormat="1" applyFont="1" applyFill="1" applyBorder="1" applyAlignment="1">
      <alignment horizontal="center"/>
    </xf>
    <xf numFmtId="18" fontId="30" fillId="5" borderId="65" xfId="0" applyNumberFormat="1" applyFont="1" applyFill="1" applyBorder="1" applyAlignment="1">
      <alignment horizontal="center"/>
    </xf>
    <xf numFmtId="18" fontId="30" fillId="5" borderId="10" xfId="0" applyNumberFormat="1" applyFont="1" applyFill="1" applyBorder="1" applyAlignment="1">
      <alignment horizontal="center"/>
    </xf>
    <xf numFmtId="0" fontId="2" fillId="5" borderId="43" xfId="0" applyFont="1" applyFill="1" applyBorder="1" applyAlignment="1">
      <alignment horizontal="center" vertical="center"/>
    </xf>
    <xf numFmtId="0" fontId="2" fillId="5" borderId="44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30" fillId="5" borderId="43" xfId="0" applyFont="1" applyFill="1" applyBorder="1" applyAlignment="1">
      <alignment horizontal="center" vertical="center"/>
    </xf>
    <xf numFmtId="18" fontId="30" fillId="5" borderId="89" xfId="0" applyNumberFormat="1" applyFont="1" applyFill="1" applyBorder="1" applyAlignment="1">
      <alignment horizontal="center"/>
    </xf>
    <xf numFmtId="0" fontId="30" fillId="5" borderId="90" xfId="0" applyFont="1" applyFill="1" applyBorder="1" applyAlignment="1">
      <alignment horizontal="center"/>
    </xf>
    <xf numFmtId="18" fontId="30" fillId="5" borderId="90" xfId="0" applyNumberFormat="1" applyFont="1" applyFill="1" applyBorder="1" applyAlignment="1">
      <alignment horizontal="center"/>
    </xf>
    <xf numFmtId="0" fontId="2" fillId="5" borderId="92" xfId="0" applyFont="1" applyFill="1" applyBorder="1" applyAlignment="1">
      <alignment horizontal="center" vertical="center"/>
    </xf>
    <xf numFmtId="0" fontId="2" fillId="5" borderId="61" xfId="0" applyFont="1" applyFill="1" applyBorder="1" applyAlignment="1">
      <alignment horizontal="center" vertical="center"/>
    </xf>
    <xf numFmtId="0" fontId="2" fillId="5" borderId="68" xfId="0" applyFont="1" applyFill="1" applyBorder="1" applyAlignment="1">
      <alignment horizontal="center" vertical="center"/>
    </xf>
    <xf numFmtId="0" fontId="2" fillId="5" borderId="69" xfId="0" applyFont="1" applyFill="1" applyBorder="1" applyAlignment="1">
      <alignment horizontal="center" vertical="center"/>
    </xf>
    <xf numFmtId="0" fontId="2" fillId="5" borderId="70" xfId="0" applyFont="1" applyFill="1" applyBorder="1" applyAlignment="1">
      <alignment horizontal="center" vertical="center"/>
    </xf>
    <xf numFmtId="0" fontId="2" fillId="5" borderId="86" xfId="0" applyFont="1" applyFill="1" applyBorder="1" applyAlignment="1">
      <alignment horizontal="center" vertical="center"/>
    </xf>
    <xf numFmtId="0" fontId="30" fillId="5" borderId="44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9" borderId="9" xfId="0" applyFont="1" applyFill="1" applyBorder="1" applyAlignment="1">
      <alignment horizontal="center" vertical="center" wrapText="1"/>
    </xf>
    <xf numFmtId="0" fontId="2" fillId="9" borderId="10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wrapText="1"/>
    </xf>
    <xf numFmtId="0" fontId="17" fillId="0" borderId="0" xfId="0" applyFont="1"/>
    <xf numFmtId="0" fontId="37" fillId="0" borderId="0" xfId="0" applyFont="1"/>
    <xf numFmtId="0" fontId="16" fillId="0" borderId="0" xfId="0" applyFont="1"/>
    <xf numFmtId="0" fontId="17" fillId="0" borderId="9" xfId="0" applyFont="1" applyFill="1" applyBorder="1" applyAlignment="1">
      <alignment horizontal="center" vertical="center"/>
    </xf>
    <xf numFmtId="0" fontId="42" fillId="0" borderId="10" xfId="0" applyFont="1" applyFill="1" applyBorder="1" applyAlignment="1">
      <alignment horizontal="center" vertical="center"/>
    </xf>
    <xf numFmtId="0" fontId="17" fillId="0" borderId="14" xfId="0" applyFont="1" applyFill="1" applyBorder="1" applyAlignment="1">
      <alignment horizontal="center" vertical="center"/>
    </xf>
    <xf numFmtId="0" fontId="17" fillId="0" borderId="0" xfId="0" applyFont="1" applyFill="1" applyBorder="1"/>
    <xf numFmtId="0" fontId="17" fillId="0" borderId="15" xfId="0" applyFont="1" applyFill="1" applyBorder="1" applyAlignment="1">
      <alignment horizontal="center" vertical="center"/>
    </xf>
    <xf numFmtId="0" fontId="17" fillId="0" borderId="0" xfId="0" applyFont="1" applyBorder="1"/>
    <xf numFmtId="0" fontId="40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vertical="center"/>
    </xf>
    <xf numFmtId="17" fontId="16" fillId="0" borderId="0" xfId="0" applyNumberFormat="1" applyFont="1" applyBorder="1" applyAlignment="1">
      <alignment vertical="center"/>
    </xf>
    <xf numFmtId="0" fontId="18" fillId="0" borderId="0" xfId="0" applyFont="1"/>
    <xf numFmtId="0" fontId="37" fillId="0" borderId="0" xfId="0" applyFont="1" applyAlignment="1">
      <alignment horizontal="center" vertical="center"/>
    </xf>
    <xf numFmtId="0" fontId="37" fillId="0" borderId="0" xfId="0" applyFont="1" applyBorder="1" applyAlignment="1">
      <alignment vertical="center"/>
    </xf>
    <xf numFmtId="0" fontId="43" fillId="0" borderId="0" xfId="0" applyFont="1" applyAlignment="1">
      <alignment horizontal="center" vertical="center" textRotation="255"/>
    </xf>
    <xf numFmtId="0" fontId="17" fillId="0" borderId="48" xfId="0" applyFont="1" applyFill="1" applyBorder="1" applyAlignment="1">
      <alignment horizontal="center" vertical="center"/>
    </xf>
    <xf numFmtId="0" fontId="42" fillId="0" borderId="49" xfId="0" applyFont="1" applyFill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42" fillId="0" borderId="6" xfId="0" applyFont="1" applyBorder="1" applyAlignment="1">
      <alignment horizontal="center" vertical="center"/>
    </xf>
    <xf numFmtId="0" fontId="17" fillId="0" borderId="66" xfId="0" applyFont="1" applyFill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42" fillId="0" borderId="49" xfId="0" applyFont="1" applyBorder="1" applyAlignment="1">
      <alignment horizontal="center" vertical="center"/>
    </xf>
    <xf numFmtId="0" fontId="42" fillId="10" borderId="49" xfId="0" applyFont="1" applyFill="1" applyBorder="1" applyAlignment="1">
      <alignment horizontal="center" vertical="center"/>
    </xf>
    <xf numFmtId="0" fontId="8" fillId="10" borderId="19" xfId="0" applyFont="1" applyFill="1" applyBorder="1" applyAlignment="1">
      <alignment horizontal="left" vertical="center"/>
    </xf>
    <xf numFmtId="0" fontId="8" fillId="10" borderId="19" xfId="0" applyFont="1" applyFill="1" applyBorder="1" applyAlignment="1">
      <alignment horizontal="center" vertical="center"/>
    </xf>
    <xf numFmtId="0" fontId="8" fillId="10" borderId="19" xfId="0" applyFont="1" applyFill="1" applyBorder="1"/>
    <xf numFmtId="0" fontId="8" fillId="11" borderId="19" xfId="0" applyFont="1" applyFill="1" applyBorder="1" applyAlignment="1">
      <alignment horizontal="left" vertical="center"/>
    </xf>
    <xf numFmtId="0" fontId="8" fillId="10" borderId="0" xfId="0" applyFont="1" applyFill="1" applyAlignment="1">
      <alignment horizontal="left" vertical="center"/>
    </xf>
    <xf numFmtId="0" fontId="8" fillId="10" borderId="0" xfId="0" applyFont="1" applyFill="1" applyBorder="1" applyAlignment="1">
      <alignment horizontal="left" vertical="center"/>
    </xf>
    <xf numFmtId="0" fontId="37" fillId="0" borderId="0" xfId="0" applyFont="1" applyFill="1"/>
    <xf numFmtId="0" fontId="16" fillId="0" borderId="0" xfId="0" applyFont="1" applyFill="1"/>
    <xf numFmtId="0" fontId="37" fillId="0" borderId="0" xfId="0" applyFont="1" applyFill="1" applyBorder="1"/>
    <xf numFmtId="0" fontId="42" fillId="0" borderId="19" xfId="0" applyFont="1" applyFill="1" applyBorder="1" applyAlignment="1">
      <alignment horizontal="center" vertical="center"/>
    </xf>
    <xf numFmtId="0" fontId="42" fillId="0" borderId="44" xfId="0" applyFont="1" applyFill="1" applyBorder="1" applyAlignment="1">
      <alignment horizontal="center" vertical="center"/>
    </xf>
    <xf numFmtId="0" fontId="17" fillId="0" borderId="43" xfId="0" applyFont="1" applyFill="1" applyBorder="1" applyAlignment="1">
      <alignment horizontal="center" vertical="center"/>
    </xf>
    <xf numFmtId="0" fontId="42" fillId="0" borderId="28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left" vertical="center"/>
    </xf>
    <xf numFmtId="0" fontId="37" fillId="0" borderId="0" xfId="0" applyFont="1" applyBorder="1"/>
    <xf numFmtId="166" fontId="31" fillId="0" borderId="0" xfId="0" applyNumberFormat="1" applyFont="1" applyFill="1" applyBorder="1" applyAlignment="1">
      <alignment wrapText="1"/>
    </xf>
    <xf numFmtId="0" fontId="40" fillId="0" borderId="18" xfId="0" applyFont="1" applyBorder="1" applyAlignment="1">
      <alignment horizontal="center" vertical="center"/>
    </xf>
    <xf numFmtId="0" fontId="16" fillId="0" borderId="96" xfId="0" applyFont="1" applyBorder="1" applyAlignment="1">
      <alignment vertical="center"/>
    </xf>
    <xf numFmtId="166" fontId="36" fillId="0" borderId="96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horizontal="left"/>
    </xf>
    <xf numFmtId="0" fontId="17" fillId="0" borderId="55" xfId="0" applyFont="1" applyFill="1" applyBorder="1" applyAlignment="1">
      <alignment horizontal="center" vertical="center"/>
    </xf>
    <xf numFmtId="0" fontId="42" fillId="0" borderId="8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42" fillId="0" borderId="97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42" fillId="0" borderId="6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40" fillId="0" borderId="18" xfId="0" applyFont="1" applyFill="1" applyBorder="1" applyAlignment="1">
      <alignment horizontal="center" vertical="center"/>
    </xf>
    <xf numFmtId="0" fontId="16" fillId="0" borderId="96" xfId="0" applyFont="1" applyFill="1" applyBorder="1" applyAlignment="1">
      <alignment vertical="center"/>
    </xf>
    <xf numFmtId="17" fontId="16" fillId="0" borderId="0" xfId="0" applyNumberFormat="1" applyFont="1" applyFill="1" applyBorder="1" applyAlignment="1">
      <alignment vertical="center"/>
    </xf>
    <xf numFmtId="0" fontId="2" fillId="2" borderId="19" xfId="0" applyFont="1" applyFill="1" applyBorder="1" applyAlignment="1">
      <alignment horizontal="left" vertical="center"/>
    </xf>
    <xf numFmtId="0" fontId="2" fillId="0" borderId="19" xfId="0" applyFont="1" applyBorder="1"/>
    <xf numFmtId="0" fontId="2" fillId="0" borderId="19" xfId="0" applyFont="1" applyBorder="1" applyAlignment="1">
      <alignment horizontal="right"/>
    </xf>
    <xf numFmtId="0" fontId="36" fillId="2" borderId="18" xfId="0" applyFont="1" applyFill="1" applyBorder="1" applyAlignment="1">
      <alignment horizontal="center" vertical="center"/>
    </xf>
    <xf numFmtId="0" fontId="36" fillId="2" borderId="19" xfId="0" applyFont="1" applyFill="1" applyBorder="1" applyAlignment="1">
      <alignment horizontal="center" vertical="center"/>
    </xf>
    <xf numFmtId="167" fontId="36" fillId="2" borderId="19" xfId="0" applyNumberFormat="1" applyFont="1" applyFill="1" applyBorder="1" applyAlignment="1">
      <alignment horizontal="center" vertical="center"/>
    </xf>
    <xf numFmtId="0" fontId="30" fillId="0" borderId="0" xfId="0" applyFont="1" applyAlignment="1">
      <alignment horizontal="center"/>
    </xf>
    <xf numFmtId="0" fontId="37" fillId="0" borderId="19" xfId="1" applyFont="1" applyBorder="1" applyAlignment="1">
      <alignment horizontal="center"/>
    </xf>
    <xf numFmtId="0" fontId="37" fillId="0" borderId="19" xfId="0" applyFont="1" applyBorder="1" applyAlignment="1">
      <alignment horizontal="center"/>
    </xf>
    <xf numFmtId="0" fontId="37" fillId="0" borderId="0" xfId="0" applyFont="1" applyAlignment="1">
      <alignment horizontal="center"/>
    </xf>
    <xf numFmtId="0" fontId="2" fillId="0" borderId="19" xfId="0" applyFont="1" applyBorder="1" applyAlignment="1">
      <alignment horizontal="left"/>
    </xf>
    <xf numFmtId="0" fontId="2" fillId="0" borderId="0" xfId="0" applyFont="1" applyAlignment="1">
      <alignment horizontal="left"/>
    </xf>
    <xf numFmtId="167" fontId="2" fillId="0" borderId="19" xfId="0" applyNumberFormat="1" applyFont="1" applyBorder="1" applyAlignment="1">
      <alignment horizontal="left"/>
    </xf>
    <xf numFmtId="167" fontId="2" fillId="0" borderId="0" xfId="0" applyNumberFormat="1" applyFont="1" applyAlignment="1">
      <alignment horizontal="left"/>
    </xf>
    <xf numFmtId="0" fontId="44" fillId="0" borderId="19" xfId="1" applyBorder="1" applyAlignment="1">
      <alignment horizontal="center"/>
    </xf>
    <xf numFmtId="0" fontId="2" fillId="0" borderId="0" xfId="0" applyFont="1" applyFill="1"/>
    <xf numFmtId="0" fontId="36" fillId="0" borderId="19" xfId="0" applyFont="1" applyFill="1" applyBorder="1" applyAlignment="1">
      <alignment horizontal="center" vertical="center"/>
    </xf>
    <xf numFmtId="0" fontId="2" fillId="0" borderId="19" xfId="0" applyFont="1" applyFill="1" applyBorder="1"/>
    <xf numFmtId="0" fontId="45" fillId="0" borderId="10" xfId="0" applyFont="1" applyFill="1" applyBorder="1" applyAlignment="1">
      <alignment horizontal="center" vertical="center"/>
    </xf>
    <xf numFmtId="0" fontId="45" fillId="0" borderId="49" xfId="0" applyFont="1" applyFill="1" applyBorder="1" applyAlignment="1">
      <alignment horizontal="center" vertical="center"/>
    </xf>
    <xf numFmtId="0" fontId="30" fillId="0" borderId="0" xfId="0" applyFont="1"/>
    <xf numFmtId="0" fontId="30" fillId="0" borderId="0" xfId="0" applyFont="1" applyAlignment="1">
      <alignment horizontal="center" vertical="center"/>
    </xf>
    <xf numFmtId="0" fontId="4" fillId="0" borderId="99" xfId="0" applyFont="1" applyBorder="1" applyAlignment="1">
      <alignment horizontal="center" vertical="center"/>
    </xf>
    <xf numFmtId="0" fontId="42" fillId="9" borderId="10" xfId="0" applyFont="1" applyFill="1" applyBorder="1" applyAlignment="1">
      <alignment horizontal="center" vertical="center"/>
    </xf>
    <xf numFmtId="0" fontId="42" fillId="9" borderId="49" xfId="0" applyFont="1" applyFill="1" applyBorder="1" applyAlignment="1">
      <alignment horizontal="center" vertical="center"/>
    </xf>
    <xf numFmtId="0" fontId="42" fillId="9" borderId="19" xfId="0" applyFont="1" applyFill="1" applyBorder="1" applyAlignment="1">
      <alignment horizontal="center" vertical="center"/>
    </xf>
    <xf numFmtId="0" fontId="42" fillId="9" borderId="44" xfId="0" applyFont="1" applyFill="1" applyBorder="1" applyAlignment="1">
      <alignment horizontal="center" vertical="center"/>
    </xf>
    <xf numFmtId="0" fontId="42" fillId="9" borderId="28" xfId="0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5" fillId="0" borderId="0" xfId="0" applyFont="1"/>
    <xf numFmtId="0" fontId="30" fillId="0" borderId="102" xfId="0" applyFont="1" applyBorder="1" applyAlignment="1">
      <alignment horizontal="center" vertical="center"/>
    </xf>
    <xf numFmtId="0" fontId="30" fillId="0" borderId="50" xfId="0" applyFont="1" applyBorder="1" applyAlignment="1">
      <alignment horizontal="center" vertical="center"/>
    </xf>
    <xf numFmtId="0" fontId="30" fillId="0" borderId="102" xfId="0" applyFont="1" applyBorder="1" applyAlignment="1">
      <alignment horizontal="left" vertical="center"/>
    </xf>
    <xf numFmtId="0" fontId="30" fillId="0" borderId="19" xfId="0" applyFont="1" applyBorder="1" applyAlignment="1">
      <alignment horizontal="left" vertical="center"/>
    </xf>
    <xf numFmtId="0" fontId="30" fillId="0" borderId="50" xfId="0" applyFont="1" applyBorder="1" applyAlignment="1">
      <alignment horizontal="left" vertical="center"/>
    </xf>
    <xf numFmtId="0" fontId="30" fillId="0" borderId="103" xfId="0" applyFont="1" applyBorder="1" applyAlignment="1">
      <alignment horizontal="left" vertical="center"/>
    </xf>
    <xf numFmtId="0" fontId="30" fillId="0" borderId="28" xfId="0" applyFont="1" applyBorder="1" applyAlignment="1">
      <alignment horizontal="left" vertical="center"/>
    </xf>
    <xf numFmtId="0" fontId="30" fillId="0" borderId="59" xfId="0" applyFont="1" applyBorder="1" applyAlignment="1">
      <alignment horizontal="left" vertical="center"/>
    </xf>
    <xf numFmtId="0" fontId="30" fillId="0" borderId="54" xfId="0" applyFont="1" applyBorder="1" applyAlignment="1">
      <alignment horizontal="left" vertical="center"/>
    </xf>
    <xf numFmtId="0" fontId="30" fillId="0" borderId="30" xfId="0" applyFont="1" applyBorder="1" applyAlignment="1">
      <alignment horizontal="left" vertical="center"/>
    </xf>
    <xf numFmtId="0" fontId="30" fillId="0" borderId="53" xfId="0" applyFont="1" applyBorder="1" applyAlignment="1">
      <alignment horizontal="left" vertical="center"/>
    </xf>
    <xf numFmtId="0" fontId="30" fillId="0" borderId="3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0" fillId="0" borderId="0" xfId="0" applyFont="1" applyFill="1"/>
    <xf numFmtId="0" fontId="12" fillId="0" borderId="43" xfId="0" applyFont="1" applyFill="1" applyBorder="1" applyAlignment="1">
      <alignment horizontal="center" vertical="center"/>
    </xf>
    <xf numFmtId="0" fontId="13" fillId="0" borderId="44" xfId="0" applyFont="1" applyFill="1" applyBorder="1" applyAlignment="1">
      <alignment horizontal="center" vertical="center"/>
    </xf>
    <xf numFmtId="0" fontId="12" fillId="0" borderId="48" xfId="0" applyFont="1" applyFill="1" applyBorder="1" applyAlignment="1">
      <alignment horizontal="center" vertical="center"/>
    </xf>
    <xf numFmtId="0" fontId="13" fillId="0" borderId="49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8" fillId="14" borderId="19" xfId="0" applyFont="1" applyFill="1" applyBorder="1" applyAlignment="1">
      <alignment horizontal="left" vertical="center"/>
    </xf>
    <xf numFmtId="0" fontId="8" fillId="14" borderId="19" xfId="0" applyFont="1" applyFill="1" applyBorder="1"/>
    <xf numFmtId="168" fontId="47" fillId="0" borderId="0" xfId="2" applyNumberFormat="1" applyFont="1"/>
    <xf numFmtId="0" fontId="8" fillId="15" borderId="19" xfId="0" applyFont="1" applyFill="1" applyBorder="1" applyAlignment="1">
      <alignment horizontal="left" vertical="center"/>
    </xf>
    <xf numFmtId="0" fontId="17" fillId="16" borderId="9" xfId="0" applyFont="1" applyFill="1" applyBorder="1" applyAlignment="1">
      <alignment horizontal="center" vertical="center"/>
    </xf>
    <xf numFmtId="0" fontId="42" fillId="16" borderId="10" xfId="0" applyFont="1" applyFill="1" applyBorder="1" applyAlignment="1">
      <alignment horizontal="center" vertical="center"/>
    </xf>
    <xf numFmtId="0" fontId="17" fillId="16" borderId="48" xfId="0" applyFont="1" applyFill="1" applyBorder="1" applyAlignment="1">
      <alignment horizontal="center" vertical="center"/>
    </xf>
    <xf numFmtId="0" fontId="42" fillId="16" borderId="49" xfId="0" applyFont="1" applyFill="1" applyBorder="1" applyAlignment="1">
      <alignment horizontal="center" vertical="center"/>
    </xf>
    <xf numFmtId="0" fontId="17" fillId="5" borderId="9" xfId="0" applyFont="1" applyFill="1" applyBorder="1" applyAlignment="1">
      <alignment horizontal="center" vertical="center"/>
    </xf>
    <xf numFmtId="0" fontId="42" fillId="5" borderId="10" xfId="0" applyFont="1" applyFill="1" applyBorder="1" applyAlignment="1">
      <alignment horizontal="center" vertical="center"/>
    </xf>
    <xf numFmtId="0" fontId="17" fillId="5" borderId="48" xfId="0" applyFont="1" applyFill="1" applyBorder="1" applyAlignment="1">
      <alignment horizontal="center" vertical="center"/>
    </xf>
    <xf numFmtId="0" fontId="17" fillId="5" borderId="43" xfId="0" applyFont="1" applyFill="1" applyBorder="1" applyAlignment="1">
      <alignment horizontal="center" vertical="center"/>
    </xf>
    <xf numFmtId="0" fontId="42" fillId="5" borderId="44" xfId="0" applyFont="1" applyFill="1" applyBorder="1" applyAlignment="1">
      <alignment horizontal="center" vertical="center"/>
    </xf>
    <xf numFmtId="0" fontId="42" fillId="5" borderId="49" xfId="0" applyFont="1" applyFill="1" applyBorder="1" applyAlignment="1">
      <alignment horizontal="center" vertical="center"/>
    </xf>
    <xf numFmtId="0" fontId="17" fillId="9" borderId="9" xfId="0" applyFont="1" applyFill="1" applyBorder="1" applyAlignment="1">
      <alignment horizontal="center" vertical="center"/>
    </xf>
    <xf numFmtId="0" fontId="17" fillId="9" borderId="48" xfId="0" applyFont="1" applyFill="1" applyBorder="1" applyAlignment="1">
      <alignment horizontal="center" vertical="center"/>
    </xf>
    <xf numFmtId="0" fontId="8" fillId="15" borderId="19" xfId="0" applyFont="1" applyFill="1" applyBorder="1"/>
    <xf numFmtId="0" fontId="36" fillId="0" borderId="0" xfId="0" applyFont="1" applyAlignment="1">
      <alignment horizontal="center"/>
    </xf>
    <xf numFmtId="0" fontId="36" fillId="0" borderId="0" xfId="0" applyFont="1" applyFill="1" applyAlignment="1">
      <alignment horizontal="center"/>
    </xf>
    <xf numFmtId="168" fontId="48" fillId="0" borderId="0" xfId="2" applyNumberFormat="1" applyFont="1" applyAlignment="1">
      <alignment horizontal="center"/>
    </xf>
    <xf numFmtId="0" fontId="8" fillId="0" borderId="19" xfId="0" applyFont="1" applyFill="1" applyBorder="1"/>
    <xf numFmtId="0" fontId="30" fillId="0" borderId="0" xfId="0" applyFont="1" applyAlignment="1">
      <alignment horizontal="center"/>
    </xf>
    <xf numFmtId="0" fontId="49" fillId="0" borderId="10" xfId="0" applyFont="1" applyFill="1" applyBorder="1" applyAlignment="1">
      <alignment horizontal="center" vertical="center"/>
    </xf>
    <xf numFmtId="0" fontId="50" fillId="0" borderId="10" xfId="0" applyFont="1" applyFill="1" applyBorder="1" applyAlignment="1">
      <alignment horizontal="center" vertical="center"/>
    </xf>
    <xf numFmtId="0" fontId="30" fillId="0" borderId="19" xfId="0" applyFont="1" applyBorder="1" applyAlignment="1">
      <alignment horizontal="center"/>
    </xf>
    <xf numFmtId="0" fontId="2" fillId="0" borderId="0" xfId="0" applyFont="1" applyFill="1" applyAlignment="1">
      <alignment horizontal="left" vertical="center"/>
    </xf>
    <xf numFmtId="0" fontId="2" fillId="0" borderId="19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8" fillId="11" borderId="19" xfId="0" applyFont="1" applyFill="1" applyBorder="1"/>
    <xf numFmtId="0" fontId="36" fillId="0" borderId="0" xfId="0" applyFont="1" applyFill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2" fillId="9" borderId="19" xfId="0" applyFont="1" applyFill="1" applyBorder="1"/>
    <xf numFmtId="0" fontId="30" fillId="0" borderId="0" xfId="0" applyFont="1" applyAlignment="1">
      <alignment horizontal="center"/>
    </xf>
    <xf numFmtId="0" fontId="51" fillId="0" borderId="10" xfId="0" applyFont="1" applyFill="1" applyBorder="1" applyAlignment="1">
      <alignment horizontal="center" vertical="center"/>
    </xf>
    <xf numFmtId="165" fontId="7" fillId="0" borderId="20" xfId="0" applyNumberFormat="1" applyFont="1" applyBorder="1" applyAlignment="1">
      <alignment horizontal="center"/>
    </xf>
    <xf numFmtId="165" fontId="7" fillId="0" borderId="25" xfId="0" applyNumberFormat="1" applyFont="1" applyBorder="1" applyAlignment="1">
      <alignment horizontal="center"/>
    </xf>
    <xf numFmtId="18" fontId="5" fillId="0" borderId="11" xfId="0" applyNumberFormat="1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18" fontId="5" fillId="0" borderId="9" xfId="0" applyNumberFormat="1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165" fontId="7" fillId="0" borderId="0" xfId="0" applyNumberFormat="1" applyFont="1" applyBorder="1" applyAlignment="1">
      <alignment horizontal="center"/>
    </xf>
    <xf numFmtId="18" fontId="11" fillId="0" borderId="13" xfId="0" applyNumberFormat="1" applyFont="1" applyFill="1" applyBorder="1" applyAlignment="1">
      <alignment horizontal="center"/>
    </xf>
    <xf numFmtId="0" fontId="11" fillId="0" borderId="12" xfId="0" applyFont="1" applyFill="1" applyBorder="1" applyAlignment="1">
      <alignment horizontal="center"/>
    </xf>
    <xf numFmtId="18" fontId="11" fillId="0" borderId="14" xfId="0" applyNumberFormat="1" applyFont="1" applyFill="1" applyBorder="1" applyAlignment="1">
      <alignment horizontal="center"/>
    </xf>
    <xf numFmtId="0" fontId="11" fillId="0" borderId="10" xfId="0" applyFont="1" applyFill="1" applyBorder="1" applyAlignment="1">
      <alignment horizontal="center"/>
    </xf>
    <xf numFmtId="165" fontId="9" fillId="0" borderId="20" xfId="0" applyNumberFormat="1" applyFont="1" applyFill="1" applyBorder="1" applyAlignment="1">
      <alignment horizontal="center"/>
    </xf>
    <xf numFmtId="18" fontId="11" fillId="0" borderId="9" xfId="0" applyNumberFormat="1" applyFont="1" applyFill="1" applyBorder="1" applyAlignment="1">
      <alignment horizontal="center"/>
    </xf>
    <xf numFmtId="165" fontId="9" fillId="0" borderId="32" xfId="0" applyNumberFormat="1" applyFont="1" applyFill="1" applyBorder="1" applyAlignment="1">
      <alignment horizontal="center"/>
    </xf>
    <xf numFmtId="165" fontId="9" fillId="0" borderId="33" xfId="0" applyNumberFormat="1" applyFont="1" applyFill="1" applyBorder="1" applyAlignment="1">
      <alignment horizontal="center"/>
    </xf>
    <xf numFmtId="18" fontId="11" fillId="0" borderId="16" xfId="0" applyNumberFormat="1" applyFont="1" applyFill="1" applyBorder="1" applyAlignment="1">
      <alignment horizontal="center"/>
    </xf>
    <xf numFmtId="18" fontId="11" fillId="0" borderId="17" xfId="0" applyNumberFormat="1" applyFont="1" applyFill="1" applyBorder="1" applyAlignment="1">
      <alignment horizontal="center"/>
    </xf>
    <xf numFmtId="0" fontId="5" fillId="0" borderId="12" xfId="0" applyFont="1" applyBorder="1" applyAlignment="1">
      <alignment horizontal="center"/>
    </xf>
    <xf numFmtId="165" fontId="7" fillId="3" borderId="20" xfId="0" applyNumberFormat="1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18" fontId="5" fillId="0" borderId="11" xfId="0" applyNumberFormat="1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18" fontId="5" fillId="3" borderId="7" xfId="0" applyNumberFormat="1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18" fontId="5" fillId="3" borderId="9" xfId="0" applyNumberFormat="1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18" fontId="5" fillId="0" borderId="9" xfId="0" applyNumberFormat="1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18" fontId="5" fillId="0" borderId="13" xfId="0" applyNumberFormat="1" applyFont="1" applyBorder="1" applyAlignment="1">
      <alignment horizontal="center"/>
    </xf>
    <xf numFmtId="18" fontId="5" fillId="0" borderId="14" xfId="0" applyNumberFormat="1" applyFont="1" applyBorder="1" applyAlignment="1">
      <alignment horizontal="center"/>
    </xf>
    <xf numFmtId="18" fontId="5" fillId="0" borderId="7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24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18" fontId="11" fillId="0" borderId="11" xfId="0" applyNumberFormat="1" applyFont="1" applyFill="1" applyBorder="1" applyAlignment="1">
      <alignment horizontal="center"/>
    </xf>
    <xf numFmtId="18" fontId="19" fillId="0" borderId="7" xfId="0" applyNumberFormat="1" applyFont="1" applyFill="1" applyBorder="1" applyAlignment="1">
      <alignment horizontal="center"/>
    </xf>
    <xf numFmtId="0" fontId="19" fillId="0" borderId="8" xfId="0" applyFont="1" applyFill="1" applyBorder="1" applyAlignment="1">
      <alignment horizontal="center"/>
    </xf>
    <xf numFmtId="0" fontId="19" fillId="0" borderId="27" xfId="0" applyFont="1" applyFill="1" applyBorder="1" applyAlignment="1">
      <alignment horizontal="center"/>
    </xf>
    <xf numFmtId="18" fontId="21" fillId="0" borderId="9" xfId="0" applyNumberFormat="1" applyFont="1" applyFill="1" applyBorder="1" applyAlignment="1">
      <alignment horizontal="center"/>
    </xf>
    <xf numFmtId="0" fontId="21" fillId="0" borderId="10" xfId="0" applyFont="1" applyFill="1" applyBorder="1" applyAlignment="1">
      <alignment horizontal="center"/>
    </xf>
    <xf numFmtId="18" fontId="19" fillId="0" borderId="9" xfId="0" applyNumberFormat="1" applyFont="1" applyFill="1" applyBorder="1" applyAlignment="1">
      <alignment horizontal="center"/>
    </xf>
    <xf numFmtId="0" fontId="19" fillId="0" borderId="10" xfId="0" applyFont="1" applyFill="1" applyBorder="1" applyAlignment="1">
      <alignment horizontal="center"/>
    </xf>
    <xf numFmtId="18" fontId="19" fillId="0" borderId="9" xfId="0" applyNumberFormat="1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19" fillId="0" borderId="24" xfId="0" applyFont="1" applyBorder="1" applyAlignment="1">
      <alignment horizontal="center" vertical="center" textRotation="255"/>
    </xf>
    <xf numFmtId="0" fontId="19" fillId="0" borderId="26" xfId="0" applyFont="1" applyBorder="1" applyAlignment="1">
      <alignment horizontal="center" vertical="center" textRotation="255"/>
    </xf>
    <xf numFmtId="0" fontId="19" fillId="0" borderId="29" xfId="0" applyFont="1" applyBorder="1" applyAlignment="1">
      <alignment horizontal="center" vertical="center" textRotation="255"/>
    </xf>
    <xf numFmtId="165" fontId="20" fillId="6" borderId="20" xfId="0" applyNumberFormat="1" applyFont="1" applyFill="1" applyBorder="1" applyAlignment="1">
      <alignment horizontal="center"/>
    </xf>
    <xf numFmtId="165" fontId="20" fillId="6" borderId="25" xfId="0" applyNumberFormat="1" applyFont="1" applyFill="1" applyBorder="1" applyAlignment="1">
      <alignment horizontal="center"/>
    </xf>
    <xf numFmtId="18" fontId="21" fillId="0" borderId="11" xfId="0" applyNumberFormat="1" applyFont="1" applyFill="1" applyBorder="1" applyAlignment="1">
      <alignment horizontal="center"/>
    </xf>
    <xf numFmtId="0" fontId="21" fillId="0" borderId="12" xfId="0" applyFont="1" applyFill="1" applyBorder="1" applyAlignment="1">
      <alignment horizontal="center"/>
    </xf>
    <xf numFmtId="18" fontId="19" fillId="0" borderId="11" xfId="0" applyNumberFormat="1" applyFont="1" applyBorder="1" applyAlignment="1">
      <alignment horizontal="center"/>
    </xf>
    <xf numFmtId="0" fontId="19" fillId="0" borderId="31" xfId="0" applyFont="1" applyBorder="1" applyAlignment="1">
      <alignment horizontal="center"/>
    </xf>
    <xf numFmtId="0" fontId="21" fillId="0" borderId="53" xfId="0" applyFont="1" applyFill="1" applyBorder="1" applyAlignment="1">
      <alignment horizontal="center"/>
    </xf>
    <xf numFmtId="18" fontId="19" fillId="0" borderId="53" xfId="0" applyNumberFormat="1" applyFont="1" applyFill="1" applyBorder="1" applyAlignment="1">
      <alignment horizontal="center"/>
    </xf>
    <xf numFmtId="0" fontId="19" fillId="0" borderId="53" xfId="0" applyFont="1" applyFill="1" applyBorder="1" applyAlignment="1">
      <alignment horizontal="center"/>
    </xf>
    <xf numFmtId="18" fontId="19" fillId="0" borderId="53" xfId="0" applyNumberFormat="1" applyFont="1" applyBorder="1" applyAlignment="1">
      <alignment horizontal="center"/>
    </xf>
    <xf numFmtId="0" fontId="19" fillId="0" borderId="53" xfId="0" applyFont="1" applyBorder="1" applyAlignment="1">
      <alignment horizontal="center"/>
    </xf>
    <xf numFmtId="0" fontId="19" fillId="0" borderId="12" xfId="0" applyFont="1" applyBorder="1" applyAlignment="1">
      <alignment horizontal="center"/>
    </xf>
    <xf numFmtId="18" fontId="19" fillId="0" borderId="11" xfId="0" applyNumberFormat="1" applyFont="1" applyFill="1" applyBorder="1" applyAlignment="1">
      <alignment horizontal="center"/>
    </xf>
    <xf numFmtId="0" fontId="19" fillId="0" borderId="12" xfId="0" applyFont="1" applyFill="1" applyBorder="1" applyAlignment="1">
      <alignment horizontal="center"/>
    </xf>
    <xf numFmtId="165" fontId="20" fillId="6" borderId="4" xfId="0" applyNumberFormat="1" applyFont="1" applyFill="1" applyBorder="1" applyAlignment="1">
      <alignment horizontal="center"/>
    </xf>
    <xf numFmtId="165" fontId="20" fillId="6" borderId="6" xfId="0" applyNumberFormat="1" applyFont="1" applyFill="1" applyBorder="1" applyAlignment="1">
      <alignment horizontal="center"/>
    </xf>
    <xf numFmtId="165" fontId="20" fillId="6" borderId="46" xfId="0" applyNumberFormat="1" applyFont="1" applyFill="1" applyBorder="1" applyAlignment="1">
      <alignment horizontal="center"/>
    </xf>
    <xf numFmtId="165" fontId="20" fillId="6" borderId="47" xfId="0" applyNumberFormat="1" applyFont="1" applyFill="1" applyBorder="1" applyAlignment="1">
      <alignment horizontal="center"/>
    </xf>
    <xf numFmtId="165" fontId="28" fillId="0" borderId="0" xfId="0" applyNumberFormat="1" applyFont="1" applyBorder="1" applyAlignment="1">
      <alignment horizontal="center"/>
    </xf>
    <xf numFmtId="18" fontId="19" fillId="5" borderId="9" xfId="0" applyNumberFormat="1" applyFont="1" applyFill="1" applyBorder="1" applyAlignment="1">
      <alignment horizontal="center"/>
    </xf>
    <xf numFmtId="0" fontId="19" fillId="5" borderId="10" xfId="0" applyFont="1" applyFill="1" applyBorder="1" applyAlignment="1">
      <alignment horizontal="center"/>
    </xf>
    <xf numFmtId="0" fontId="19" fillId="5" borderId="28" xfId="0" applyFont="1" applyFill="1" applyBorder="1" applyAlignment="1">
      <alignment horizontal="center"/>
    </xf>
    <xf numFmtId="165" fontId="20" fillId="7" borderId="20" xfId="0" applyNumberFormat="1" applyFont="1" applyFill="1" applyBorder="1" applyAlignment="1">
      <alignment horizontal="center"/>
    </xf>
    <xf numFmtId="18" fontId="21" fillId="5" borderId="11" xfId="0" applyNumberFormat="1" applyFont="1" applyFill="1" applyBorder="1" applyAlignment="1">
      <alignment horizontal="center"/>
    </xf>
    <xf numFmtId="0" fontId="21" fillId="5" borderId="12" xfId="0" applyFont="1" applyFill="1" applyBorder="1" applyAlignment="1">
      <alignment horizontal="center"/>
    </xf>
    <xf numFmtId="0" fontId="19" fillId="5" borderId="24" xfId="0" applyFont="1" applyFill="1" applyBorder="1" applyAlignment="1">
      <alignment horizontal="center" vertical="center" textRotation="255"/>
    </xf>
    <xf numFmtId="0" fontId="19" fillId="5" borderId="26" xfId="0" applyFont="1" applyFill="1" applyBorder="1" applyAlignment="1">
      <alignment horizontal="center" vertical="center" textRotation="255"/>
    </xf>
    <xf numFmtId="0" fontId="19" fillId="5" borderId="29" xfId="0" applyFont="1" applyFill="1" applyBorder="1" applyAlignment="1">
      <alignment horizontal="center" vertical="center" textRotation="255"/>
    </xf>
    <xf numFmtId="165" fontId="20" fillId="7" borderId="25" xfId="0" applyNumberFormat="1" applyFont="1" applyFill="1" applyBorder="1" applyAlignment="1">
      <alignment horizontal="center"/>
    </xf>
    <xf numFmtId="18" fontId="30" fillId="0" borderId="7" xfId="0" applyNumberFormat="1" applyFont="1" applyFill="1" applyBorder="1" applyAlignment="1">
      <alignment horizontal="center" wrapText="1"/>
    </xf>
    <xf numFmtId="0" fontId="30" fillId="0" borderId="27" xfId="0" applyFont="1" applyFill="1" applyBorder="1" applyAlignment="1">
      <alignment horizontal="center" wrapText="1"/>
    </xf>
    <xf numFmtId="18" fontId="30" fillId="0" borderId="55" xfId="0" applyNumberFormat="1" applyFont="1" applyFill="1" applyBorder="1" applyAlignment="1">
      <alignment horizontal="center" wrapText="1"/>
    </xf>
    <xf numFmtId="18" fontId="30" fillId="0" borderId="9" xfId="0" applyNumberFormat="1" applyFont="1" applyFill="1" applyBorder="1" applyAlignment="1">
      <alignment horizontal="center" wrapText="1"/>
    </xf>
    <xf numFmtId="0" fontId="30" fillId="0" borderId="10" xfId="0" applyFont="1" applyFill="1" applyBorder="1" applyAlignment="1">
      <alignment horizontal="center" wrapText="1"/>
    </xf>
    <xf numFmtId="18" fontId="30" fillId="0" borderId="9" xfId="0" applyNumberFormat="1" applyFont="1" applyBorder="1" applyAlignment="1">
      <alignment horizontal="center" wrapText="1"/>
    </xf>
    <xf numFmtId="0" fontId="30" fillId="0" borderId="28" xfId="0" applyFont="1" applyBorder="1" applyAlignment="1">
      <alignment horizontal="center" wrapText="1"/>
    </xf>
    <xf numFmtId="18" fontId="30" fillId="0" borderId="14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0" fillId="0" borderId="24" xfId="0" applyFont="1" applyBorder="1" applyAlignment="1">
      <alignment horizontal="center" vertical="center" textRotation="255" wrapText="1"/>
    </xf>
    <xf numFmtId="0" fontId="30" fillId="0" borderId="26" xfId="0" applyFont="1" applyBorder="1" applyAlignment="1">
      <alignment horizontal="center" vertical="center" textRotation="255" wrapText="1"/>
    </xf>
    <xf numFmtId="165" fontId="31" fillId="6" borderId="20" xfId="0" applyNumberFormat="1" applyFont="1" applyFill="1" applyBorder="1" applyAlignment="1">
      <alignment horizontal="center" wrapText="1"/>
    </xf>
    <xf numFmtId="165" fontId="31" fillId="6" borderId="25" xfId="0" applyNumberFormat="1" applyFont="1" applyFill="1" applyBorder="1" applyAlignment="1">
      <alignment horizontal="center" wrapText="1"/>
    </xf>
    <xf numFmtId="165" fontId="31" fillId="6" borderId="33" xfId="0" applyNumberFormat="1" applyFont="1" applyFill="1" applyBorder="1" applyAlignment="1">
      <alignment horizontal="center" wrapText="1"/>
    </xf>
    <xf numFmtId="18" fontId="30" fillId="0" borderId="11" xfId="0" applyNumberFormat="1" applyFont="1" applyFill="1" applyBorder="1" applyAlignment="1">
      <alignment horizontal="center" wrapText="1"/>
    </xf>
    <xf numFmtId="0" fontId="30" fillId="0" borderId="12" xfId="0" applyFont="1" applyFill="1" applyBorder="1" applyAlignment="1">
      <alignment horizontal="center" wrapText="1"/>
    </xf>
    <xf numFmtId="0" fontId="30" fillId="0" borderId="8" xfId="0" applyFont="1" applyFill="1" applyBorder="1" applyAlignment="1">
      <alignment horizontal="center" wrapText="1"/>
    </xf>
    <xf numFmtId="18" fontId="30" fillId="0" borderId="13" xfId="0" applyNumberFormat="1" applyFont="1" applyBorder="1" applyAlignment="1">
      <alignment horizontal="center" wrapText="1"/>
    </xf>
    <xf numFmtId="0" fontId="30" fillId="0" borderId="31" xfId="0" applyFont="1" applyBorder="1" applyAlignment="1">
      <alignment horizontal="center" wrapText="1"/>
    </xf>
    <xf numFmtId="0" fontId="30" fillId="0" borderId="53" xfId="0" applyFont="1" applyFill="1" applyBorder="1" applyAlignment="1">
      <alignment horizontal="center" wrapText="1"/>
    </xf>
    <xf numFmtId="18" fontId="30" fillId="0" borderId="53" xfId="0" applyNumberFormat="1" applyFont="1" applyFill="1" applyBorder="1" applyAlignment="1">
      <alignment horizontal="center" wrapText="1"/>
    </xf>
    <xf numFmtId="18" fontId="30" fillId="0" borderId="53" xfId="0" applyNumberFormat="1" applyFont="1" applyBorder="1" applyAlignment="1">
      <alignment horizontal="center" wrapText="1"/>
    </xf>
    <xf numFmtId="0" fontId="30" fillId="0" borderId="12" xfId="0" applyFont="1" applyBorder="1" applyAlignment="1">
      <alignment horizontal="center" wrapText="1"/>
    </xf>
    <xf numFmtId="0" fontId="30" fillId="0" borderId="29" xfId="0" applyFont="1" applyBorder="1" applyAlignment="1">
      <alignment horizontal="center" vertical="center" textRotation="255" wrapText="1"/>
    </xf>
    <xf numFmtId="18" fontId="30" fillId="0" borderId="11" xfId="0" applyNumberFormat="1" applyFont="1" applyBorder="1" applyAlignment="1">
      <alignment horizontal="center" wrapText="1"/>
    </xf>
    <xf numFmtId="165" fontId="31" fillId="6" borderId="32" xfId="0" applyNumberFormat="1" applyFont="1" applyFill="1" applyBorder="1" applyAlignment="1">
      <alignment horizontal="center" wrapText="1"/>
    </xf>
    <xf numFmtId="165" fontId="31" fillId="6" borderId="6" xfId="0" applyNumberFormat="1" applyFont="1" applyFill="1" applyBorder="1" applyAlignment="1">
      <alignment horizontal="center" wrapText="1"/>
    </xf>
    <xf numFmtId="165" fontId="31" fillId="6" borderId="47" xfId="0" applyNumberFormat="1" applyFont="1" applyFill="1" applyBorder="1" applyAlignment="1">
      <alignment horizontal="center" wrapText="1"/>
    </xf>
    <xf numFmtId="0" fontId="30" fillId="0" borderId="60" xfId="0" applyFont="1" applyFill="1" applyBorder="1" applyAlignment="1">
      <alignment horizontal="center" wrapText="1"/>
    </xf>
    <xf numFmtId="0" fontId="30" fillId="0" borderId="10" xfId="0" applyFont="1" applyBorder="1" applyAlignment="1">
      <alignment horizontal="center" wrapText="1"/>
    </xf>
    <xf numFmtId="18" fontId="31" fillId="0" borderId="9" xfId="0" applyNumberFormat="1" applyFont="1" applyBorder="1" applyAlignment="1">
      <alignment horizontal="center" wrapText="1"/>
    </xf>
    <xf numFmtId="0" fontId="31" fillId="0" borderId="19" xfId="0" applyFont="1" applyBorder="1" applyAlignment="1">
      <alignment horizontal="center" wrapText="1"/>
    </xf>
    <xf numFmtId="18" fontId="30" fillId="0" borderId="19" xfId="0" applyNumberFormat="1" applyFont="1" applyBorder="1" applyAlignment="1">
      <alignment horizontal="center" wrapText="1"/>
    </xf>
    <xf numFmtId="165" fontId="36" fillId="0" borderId="19" xfId="0" applyNumberFormat="1" applyFont="1" applyFill="1" applyBorder="1" applyAlignment="1">
      <alignment horizontal="center" wrapText="1"/>
    </xf>
    <xf numFmtId="165" fontId="31" fillId="6" borderId="18" xfId="0" applyNumberFormat="1" applyFont="1" applyFill="1" applyBorder="1" applyAlignment="1">
      <alignment horizontal="center" wrapText="1"/>
    </xf>
    <xf numFmtId="18" fontId="30" fillId="0" borderId="72" xfId="0" applyNumberFormat="1" applyFont="1" applyBorder="1" applyAlignment="1">
      <alignment horizontal="center" wrapText="1"/>
    </xf>
    <xf numFmtId="18" fontId="30" fillId="0" borderId="17" xfId="0" applyNumberFormat="1" applyFont="1" applyBorder="1" applyAlignment="1">
      <alignment horizontal="center" wrapText="1"/>
    </xf>
    <xf numFmtId="18" fontId="30" fillId="0" borderId="16" xfId="0" applyNumberFormat="1" applyFont="1" applyFill="1" applyBorder="1" applyAlignment="1">
      <alignment horizontal="center" wrapText="1"/>
    </xf>
    <xf numFmtId="18" fontId="30" fillId="0" borderId="17" xfId="0" applyNumberFormat="1" applyFont="1" applyFill="1" applyBorder="1" applyAlignment="1">
      <alignment horizontal="center" wrapText="1"/>
    </xf>
    <xf numFmtId="18" fontId="30" fillId="0" borderId="61" xfId="0" applyNumberFormat="1" applyFont="1" applyFill="1" applyBorder="1" applyAlignment="1">
      <alignment horizontal="center" wrapText="1"/>
    </xf>
    <xf numFmtId="18" fontId="30" fillId="0" borderId="65" xfId="0" applyNumberFormat="1" applyFont="1" applyFill="1" applyBorder="1" applyAlignment="1">
      <alignment horizontal="center" wrapText="1"/>
    </xf>
    <xf numFmtId="17" fontId="31" fillId="0" borderId="61" xfId="0" applyNumberFormat="1" applyFont="1" applyBorder="1" applyAlignment="1">
      <alignment horizontal="center" wrapText="1"/>
    </xf>
    <xf numFmtId="17" fontId="31" fillId="0" borderId="62" xfId="0" applyNumberFormat="1" applyFont="1" applyBorder="1" applyAlignment="1">
      <alignment horizontal="center" wrapText="1"/>
    </xf>
    <xf numFmtId="18" fontId="30" fillId="0" borderId="71" xfId="0" applyNumberFormat="1" applyFont="1" applyBorder="1" applyAlignment="1">
      <alignment horizontal="center" wrapText="1"/>
    </xf>
    <xf numFmtId="18" fontId="30" fillId="0" borderId="65" xfId="0" applyNumberFormat="1" applyFont="1" applyBorder="1" applyAlignment="1">
      <alignment horizontal="center" wrapText="1"/>
    </xf>
    <xf numFmtId="0" fontId="30" fillId="0" borderId="75" xfId="0" applyFont="1" applyBorder="1" applyAlignment="1">
      <alignment horizontal="center" vertical="center" textRotation="255" wrapText="1"/>
    </xf>
    <xf numFmtId="0" fontId="30" fillId="0" borderId="76" xfId="0" applyFont="1" applyBorder="1" applyAlignment="1">
      <alignment horizontal="center" vertical="center" textRotation="255" wrapText="1"/>
    </xf>
    <xf numFmtId="165" fontId="31" fillId="6" borderId="73" xfId="0" applyNumberFormat="1" applyFont="1" applyFill="1" applyBorder="1" applyAlignment="1">
      <alignment horizontal="center" wrapText="1"/>
    </xf>
    <xf numFmtId="165" fontId="31" fillId="6" borderId="74" xfId="0" applyNumberFormat="1" applyFont="1" applyFill="1" applyBorder="1" applyAlignment="1">
      <alignment horizontal="center" wrapText="1"/>
    </xf>
    <xf numFmtId="165" fontId="36" fillId="0" borderId="61" xfId="0" applyNumberFormat="1" applyFont="1" applyFill="1" applyBorder="1" applyAlignment="1">
      <alignment horizontal="center" wrapText="1"/>
    </xf>
    <xf numFmtId="165" fontId="36" fillId="0" borderId="14" xfId="0" applyNumberFormat="1" applyFont="1" applyFill="1" applyBorder="1" applyAlignment="1">
      <alignment horizontal="center" wrapText="1"/>
    </xf>
    <xf numFmtId="165" fontId="34" fillId="0" borderId="0" xfId="0" applyNumberFormat="1" applyFont="1" applyBorder="1" applyAlignment="1">
      <alignment horizontal="center"/>
    </xf>
    <xf numFmtId="18" fontId="30" fillId="5" borderId="13" xfId="0" applyNumberFormat="1" applyFont="1" applyFill="1" applyBorder="1" applyAlignment="1">
      <alignment horizontal="center"/>
    </xf>
    <xf numFmtId="0" fontId="30" fillId="5" borderId="12" xfId="0" applyFont="1" applyFill="1" applyBorder="1" applyAlignment="1">
      <alignment horizontal="center"/>
    </xf>
    <xf numFmtId="18" fontId="30" fillId="5" borderId="9" xfId="0" applyNumberFormat="1" applyFont="1" applyFill="1" applyBorder="1" applyAlignment="1">
      <alignment horizontal="center"/>
    </xf>
    <xf numFmtId="0" fontId="30" fillId="5" borderId="10" xfId="0" applyFont="1" applyFill="1" applyBorder="1" applyAlignment="1">
      <alignment horizontal="center"/>
    </xf>
    <xf numFmtId="18" fontId="31" fillId="0" borderId="9" xfId="0" applyNumberFormat="1" applyFont="1" applyFill="1" applyBorder="1" applyAlignment="1">
      <alignment horizontal="center"/>
    </xf>
    <xf numFmtId="0" fontId="31" fillId="0" borderId="28" xfId="0" applyFont="1" applyFill="1" applyBorder="1" applyAlignment="1">
      <alignment horizontal="center"/>
    </xf>
    <xf numFmtId="0" fontId="30" fillId="5" borderId="68" xfId="0" applyFont="1" applyFill="1" applyBorder="1" applyAlignment="1">
      <alignment horizontal="center" vertical="center" textRotation="255"/>
    </xf>
    <xf numFmtId="0" fontId="30" fillId="5" borderId="69" xfId="0" applyFont="1" applyFill="1" applyBorder="1" applyAlignment="1">
      <alignment horizontal="center" vertical="center" textRotation="255"/>
    </xf>
    <xf numFmtId="0" fontId="30" fillId="5" borderId="70" xfId="0" applyFont="1" applyFill="1" applyBorder="1" applyAlignment="1">
      <alignment horizontal="center" vertical="center" textRotation="255"/>
    </xf>
    <xf numFmtId="165" fontId="31" fillId="7" borderId="6" xfId="0" applyNumberFormat="1" applyFont="1" applyFill="1" applyBorder="1" applyAlignment="1">
      <alignment horizontal="center"/>
    </xf>
    <xf numFmtId="165" fontId="31" fillId="7" borderId="46" xfId="0" applyNumberFormat="1" applyFont="1" applyFill="1" applyBorder="1" applyAlignment="1">
      <alignment horizontal="center"/>
    </xf>
    <xf numFmtId="165" fontId="31" fillId="6" borderId="78" xfId="0" applyNumberFormat="1" applyFont="1" applyFill="1" applyBorder="1" applyAlignment="1">
      <alignment horizontal="center" wrapText="1"/>
    </xf>
    <xf numFmtId="18" fontId="30" fillId="0" borderId="19" xfId="0" applyNumberFormat="1" applyFont="1" applyFill="1" applyBorder="1" applyAlignment="1">
      <alignment horizontal="center" wrapText="1"/>
    </xf>
    <xf numFmtId="0" fontId="30" fillId="0" borderId="19" xfId="0" applyFont="1" applyFill="1" applyBorder="1" applyAlignment="1">
      <alignment horizontal="center" wrapText="1"/>
    </xf>
    <xf numFmtId="0" fontId="30" fillId="0" borderId="19" xfId="0" applyFont="1" applyBorder="1" applyAlignment="1">
      <alignment horizontal="center" wrapText="1"/>
    </xf>
    <xf numFmtId="165" fontId="37" fillId="0" borderId="19" xfId="0" applyNumberFormat="1" applyFont="1" applyFill="1" applyBorder="1" applyAlignment="1">
      <alignment horizontal="center" wrapText="1"/>
    </xf>
    <xf numFmtId="0" fontId="30" fillId="5" borderId="80" xfId="0" applyFont="1" applyFill="1" applyBorder="1" applyAlignment="1">
      <alignment horizontal="center" vertical="center" textRotation="255"/>
    </xf>
    <xf numFmtId="0" fontId="30" fillId="5" borderId="82" xfId="0" applyFont="1" applyFill="1" applyBorder="1" applyAlignment="1">
      <alignment horizontal="center" vertical="center" textRotation="255"/>
    </xf>
    <xf numFmtId="0" fontId="30" fillId="5" borderId="83" xfId="0" applyFont="1" applyFill="1" applyBorder="1" applyAlignment="1">
      <alignment horizontal="center" vertical="center" textRotation="255"/>
    </xf>
    <xf numFmtId="165" fontId="34" fillId="0" borderId="81" xfId="0" applyNumberFormat="1" applyFont="1" applyBorder="1" applyAlignment="1">
      <alignment horizontal="center"/>
    </xf>
    <xf numFmtId="18" fontId="30" fillId="0" borderId="79" xfId="0" applyNumberFormat="1" applyFont="1" applyBorder="1" applyAlignment="1">
      <alignment horizontal="center" wrapText="1"/>
    </xf>
    <xf numFmtId="0" fontId="30" fillId="0" borderId="77" xfId="0" applyFont="1" applyBorder="1" applyAlignment="1">
      <alignment horizontal="center" vertical="center" textRotation="255" wrapText="1"/>
    </xf>
    <xf numFmtId="165" fontId="31" fillId="6" borderId="84" xfId="0" applyNumberFormat="1" applyFont="1" applyFill="1" applyBorder="1" applyAlignment="1">
      <alignment horizontal="center" wrapText="1"/>
    </xf>
    <xf numFmtId="165" fontId="31" fillId="6" borderId="85" xfId="0" applyNumberFormat="1" applyFont="1" applyFill="1" applyBorder="1" applyAlignment="1">
      <alignment horizontal="center" wrapText="1"/>
    </xf>
    <xf numFmtId="165" fontId="31" fillId="6" borderId="45" xfId="0" applyNumberFormat="1" applyFont="1" applyFill="1" applyBorder="1" applyAlignment="1">
      <alignment horizontal="center" wrapText="1"/>
    </xf>
    <xf numFmtId="18" fontId="30" fillId="0" borderId="62" xfId="0" applyNumberFormat="1" applyFont="1" applyBorder="1" applyAlignment="1">
      <alignment horizontal="center" wrapText="1"/>
    </xf>
    <xf numFmtId="165" fontId="31" fillId="0" borderId="32" xfId="0" applyNumberFormat="1" applyFont="1" applyFill="1" applyBorder="1" applyAlignment="1">
      <alignment horizontal="center" wrapText="1"/>
    </xf>
    <xf numFmtId="165" fontId="31" fillId="0" borderId="33" xfId="0" applyNumberFormat="1" applyFont="1" applyFill="1" applyBorder="1" applyAlignment="1">
      <alignment horizontal="center" wrapText="1"/>
    </xf>
    <xf numFmtId="18" fontId="30" fillId="0" borderId="0" xfId="0" applyNumberFormat="1" applyFont="1" applyFill="1" applyBorder="1" applyAlignment="1">
      <alignment horizontal="center" wrapText="1"/>
    </xf>
    <xf numFmtId="0" fontId="30" fillId="0" borderId="0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 vertical="center" textRotation="255" wrapText="1"/>
    </xf>
    <xf numFmtId="165" fontId="31" fillId="2" borderId="0" xfId="0" applyNumberFormat="1" applyFont="1" applyFill="1" applyBorder="1" applyAlignment="1">
      <alignment horizontal="center" wrapText="1"/>
    </xf>
    <xf numFmtId="0" fontId="4" fillId="9" borderId="24" xfId="0" applyFont="1" applyFill="1" applyBorder="1" applyAlignment="1">
      <alignment horizontal="center" vertical="center" textRotation="255" wrapText="1"/>
    </xf>
    <xf numFmtId="0" fontId="4" fillId="9" borderId="26" xfId="0" applyFont="1" applyFill="1" applyBorder="1" applyAlignment="1">
      <alignment horizontal="center" vertical="center" textRotation="255" wrapText="1"/>
    </xf>
    <xf numFmtId="165" fontId="31" fillId="8" borderId="20" xfId="0" applyNumberFormat="1" applyFont="1" applyFill="1" applyBorder="1" applyAlignment="1">
      <alignment horizontal="center" wrapText="1"/>
    </xf>
    <xf numFmtId="165" fontId="31" fillId="8" borderId="25" xfId="0" applyNumberFormat="1" applyFont="1" applyFill="1" applyBorder="1" applyAlignment="1">
      <alignment horizontal="center" wrapText="1"/>
    </xf>
    <xf numFmtId="0" fontId="4" fillId="9" borderId="29" xfId="0" applyFont="1" applyFill="1" applyBorder="1" applyAlignment="1">
      <alignment horizontal="center" vertical="center" textRotation="255" wrapText="1"/>
    </xf>
    <xf numFmtId="165" fontId="31" fillId="6" borderId="46" xfId="0" applyNumberFormat="1" applyFont="1" applyFill="1" applyBorder="1" applyAlignment="1">
      <alignment horizontal="center" wrapText="1"/>
    </xf>
    <xf numFmtId="0" fontId="4" fillId="0" borderId="24" xfId="0" applyFont="1" applyBorder="1" applyAlignment="1">
      <alignment horizontal="center" vertical="center" textRotation="255" wrapText="1"/>
    </xf>
    <xf numFmtId="0" fontId="4" fillId="0" borderId="26" xfId="0" applyFont="1" applyBorder="1" applyAlignment="1">
      <alignment horizontal="center" vertical="center" textRotation="255" wrapText="1"/>
    </xf>
    <xf numFmtId="0" fontId="4" fillId="0" borderId="29" xfId="0" applyFont="1" applyBorder="1" applyAlignment="1">
      <alignment horizontal="center" vertical="center" textRotation="255" wrapText="1"/>
    </xf>
    <xf numFmtId="18" fontId="30" fillId="0" borderId="61" xfId="0" applyNumberFormat="1" applyFont="1" applyBorder="1" applyAlignment="1">
      <alignment horizontal="center" wrapText="1"/>
    </xf>
    <xf numFmtId="18" fontId="31" fillId="0" borderId="14" xfId="0" applyNumberFormat="1" applyFont="1" applyBorder="1" applyAlignment="1">
      <alignment horizontal="center" wrapText="1"/>
    </xf>
    <xf numFmtId="0" fontId="31" fillId="0" borderId="28" xfId="0" applyFont="1" applyBorder="1" applyAlignment="1">
      <alignment horizontal="center" wrapText="1"/>
    </xf>
    <xf numFmtId="18" fontId="30" fillId="0" borderId="86" xfId="0" applyNumberFormat="1" applyFont="1" applyBorder="1" applyAlignment="1">
      <alignment horizontal="center" wrapText="1"/>
    </xf>
    <xf numFmtId="0" fontId="30" fillId="5" borderId="94" xfId="0" applyFont="1" applyFill="1" applyBorder="1" applyAlignment="1">
      <alignment horizontal="center"/>
    </xf>
    <xf numFmtId="0" fontId="30" fillId="5" borderId="44" xfId="0" applyFont="1" applyFill="1" applyBorder="1" applyAlignment="1">
      <alignment horizontal="center"/>
    </xf>
    <xf numFmtId="18" fontId="30" fillId="5" borderId="61" xfId="0" applyNumberFormat="1" applyFont="1" applyFill="1" applyBorder="1" applyAlignment="1">
      <alignment horizontal="center"/>
    </xf>
    <xf numFmtId="18" fontId="30" fillId="5" borderId="65" xfId="0" applyNumberFormat="1" applyFont="1" applyFill="1" applyBorder="1" applyAlignment="1">
      <alignment horizontal="center"/>
    </xf>
    <xf numFmtId="18" fontId="30" fillId="5" borderId="16" xfId="0" applyNumberFormat="1" applyFont="1" applyFill="1" applyBorder="1" applyAlignment="1">
      <alignment horizontal="center"/>
    </xf>
    <xf numFmtId="18" fontId="30" fillId="5" borderId="17" xfId="0" applyNumberFormat="1" applyFont="1" applyFill="1" applyBorder="1" applyAlignment="1">
      <alignment horizontal="center"/>
    </xf>
    <xf numFmtId="18" fontId="30" fillId="5" borderId="87" xfId="0" applyNumberFormat="1" applyFont="1" applyFill="1" applyBorder="1" applyAlignment="1">
      <alignment horizontal="center"/>
    </xf>
    <xf numFmtId="0" fontId="30" fillId="5" borderId="91" xfId="0" applyFont="1" applyFill="1" applyBorder="1" applyAlignment="1">
      <alignment horizontal="center"/>
    </xf>
    <xf numFmtId="18" fontId="30" fillId="5" borderId="89" xfId="0" applyNumberFormat="1" applyFont="1" applyFill="1" applyBorder="1" applyAlignment="1">
      <alignment horizontal="center"/>
    </xf>
    <xf numFmtId="18" fontId="30" fillId="5" borderId="90" xfId="0" applyNumberFormat="1" applyFont="1" applyFill="1" applyBorder="1" applyAlignment="1">
      <alignment horizontal="center"/>
    </xf>
    <xf numFmtId="18" fontId="30" fillId="5" borderId="93" xfId="0" applyNumberFormat="1" applyFont="1" applyFill="1" applyBorder="1" applyAlignment="1">
      <alignment horizontal="center"/>
    </xf>
    <xf numFmtId="0" fontId="30" fillId="5" borderId="88" xfId="0" applyFont="1" applyFill="1" applyBorder="1" applyAlignment="1">
      <alignment horizontal="center"/>
    </xf>
    <xf numFmtId="0" fontId="30" fillId="0" borderId="1" xfId="0" applyFont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30" fillId="0" borderId="5" xfId="0" applyFont="1" applyBorder="1" applyAlignment="1">
      <alignment horizontal="center" vertical="center" wrapText="1"/>
    </xf>
    <xf numFmtId="0" fontId="30" fillId="0" borderId="6" xfId="0" applyFont="1" applyBorder="1" applyAlignment="1">
      <alignment horizontal="center" vertical="center" wrapText="1"/>
    </xf>
    <xf numFmtId="17" fontId="30" fillId="9" borderId="9" xfId="0" applyNumberFormat="1" applyFont="1" applyFill="1" applyBorder="1" applyAlignment="1">
      <alignment horizontal="center" wrapText="1"/>
    </xf>
    <xf numFmtId="0" fontId="30" fillId="9" borderId="10" xfId="0" applyFont="1" applyFill="1" applyBorder="1" applyAlignment="1">
      <alignment horizontal="center" wrapText="1"/>
    </xf>
    <xf numFmtId="18" fontId="30" fillId="9" borderId="9" xfId="0" applyNumberFormat="1" applyFont="1" applyFill="1" applyBorder="1" applyAlignment="1">
      <alignment horizontal="center" wrapText="1"/>
    </xf>
    <xf numFmtId="165" fontId="31" fillId="9" borderId="20" xfId="0" applyNumberFormat="1" applyFont="1" applyFill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/>
    </xf>
    <xf numFmtId="18" fontId="4" fillId="0" borderId="39" xfId="0" applyNumberFormat="1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5" fillId="0" borderId="10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0" fillId="0" borderId="98" xfId="0" applyFont="1" applyBorder="1" applyAlignment="1">
      <alignment horizontal="center" vertical="center" wrapText="1"/>
    </xf>
    <xf numFmtId="0" fontId="30" fillId="0" borderId="99" xfId="0" applyFont="1" applyBorder="1" applyAlignment="1">
      <alignment horizontal="center" vertical="center" wrapText="1"/>
    </xf>
    <xf numFmtId="0" fontId="30" fillId="0" borderId="100" xfId="0" applyFont="1" applyBorder="1" applyAlignment="1">
      <alignment horizontal="center" vertical="center" wrapText="1"/>
    </xf>
    <xf numFmtId="18" fontId="4" fillId="0" borderId="40" xfId="0" applyNumberFormat="1" applyFont="1" applyBorder="1" applyAlignment="1">
      <alignment horizontal="center" vertical="center"/>
    </xf>
    <xf numFmtId="18" fontId="4" fillId="0" borderId="4" xfId="0" applyNumberFormat="1" applyFont="1" applyBorder="1" applyAlignment="1">
      <alignment horizontal="center" vertical="center"/>
    </xf>
    <xf numFmtId="0" fontId="30" fillId="0" borderId="24" xfId="0" applyFont="1" applyBorder="1" applyAlignment="1">
      <alignment horizontal="center" vertical="center"/>
    </xf>
    <xf numFmtId="0" fontId="30" fillId="0" borderId="26" xfId="0" applyFont="1" applyBorder="1" applyAlignment="1">
      <alignment horizontal="center" vertical="center"/>
    </xf>
    <xf numFmtId="18" fontId="4" fillId="0" borderId="1" xfId="0" applyNumberFormat="1" applyFont="1" applyBorder="1" applyAlignment="1">
      <alignment horizontal="center" vertical="center"/>
    </xf>
    <xf numFmtId="18" fontId="4" fillId="0" borderId="34" xfId="0" applyNumberFormat="1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30" fillId="0" borderId="98" xfId="0" applyFont="1" applyBorder="1" applyAlignment="1">
      <alignment horizontal="center" vertical="center"/>
    </xf>
    <xf numFmtId="0" fontId="30" fillId="0" borderId="99" xfId="0" applyFont="1" applyBorder="1" applyAlignment="1">
      <alignment horizontal="center" vertical="center"/>
    </xf>
    <xf numFmtId="0" fontId="30" fillId="0" borderId="100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18" fontId="30" fillId="0" borderId="39" xfId="0" applyNumberFormat="1" applyFont="1" applyBorder="1" applyAlignment="1">
      <alignment horizontal="center" vertical="center"/>
    </xf>
    <xf numFmtId="0" fontId="30" fillId="0" borderId="40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18" fontId="30" fillId="0" borderId="1" xfId="0" applyNumberFormat="1" applyFont="1" applyBorder="1" applyAlignment="1">
      <alignment horizontal="center" vertical="center"/>
    </xf>
    <xf numFmtId="0" fontId="30" fillId="0" borderId="34" xfId="0" applyFont="1" applyBorder="1" applyAlignment="1">
      <alignment horizontal="center" vertical="center"/>
    </xf>
    <xf numFmtId="0" fontId="30" fillId="0" borderId="98" xfId="0" applyFont="1" applyBorder="1" applyAlignment="1">
      <alignment horizontal="center" wrapText="1"/>
    </xf>
    <xf numFmtId="0" fontId="30" fillId="0" borderId="99" xfId="0" applyFont="1" applyBorder="1" applyAlignment="1">
      <alignment horizontal="center" wrapText="1"/>
    </xf>
    <xf numFmtId="18" fontId="30" fillId="0" borderId="40" xfId="0" applyNumberFormat="1" applyFont="1" applyBorder="1" applyAlignment="1">
      <alignment horizontal="center" vertical="center"/>
    </xf>
    <xf numFmtId="18" fontId="40" fillId="0" borderId="7" xfId="0" applyNumberFormat="1" applyFont="1" applyBorder="1" applyAlignment="1">
      <alignment horizontal="center"/>
    </xf>
    <xf numFmtId="0" fontId="40" fillId="0" borderId="8" xfId="0" applyFont="1" applyBorder="1" applyAlignment="1">
      <alignment horizontal="center"/>
    </xf>
    <xf numFmtId="18" fontId="40" fillId="0" borderId="9" xfId="0" applyNumberFormat="1" applyFont="1" applyFill="1" applyBorder="1" applyAlignment="1">
      <alignment horizontal="center"/>
    </xf>
    <xf numFmtId="0" fontId="40" fillId="0" borderId="10" xfId="0" applyFont="1" applyFill="1" applyBorder="1" applyAlignment="1">
      <alignment horizontal="center"/>
    </xf>
    <xf numFmtId="0" fontId="40" fillId="0" borderId="1" xfId="0" applyFont="1" applyBorder="1" applyAlignment="1">
      <alignment horizontal="center" vertical="center"/>
    </xf>
    <xf numFmtId="0" fontId="40" fillId="0" borderId="2" xfId="0" applyFont="1" applyBorder="1" applyAlignment="1">
      <alignment horizontal="center" vertical="center"/>
    </xf>
    <xf numFmtId="0" fontId="40" fillId="0" borderId="3" xfId="0" applyFont="1" applyBorder="1" applyAlignment="1">
      <alignment horizontal="center" vertical="center"/>
    </xf>
    <xf numFmtId="0" fontId="40" fillId="0" borderId="4" xfId="0" applyFont="1" applyBorder="1" applyAlignment="1">
      <alignment horizontal="center" vertical="center"/>
    </xf>
    <xf numFmtId="0" fontId="40" fillId="0" borderId="5" xfId="0" applyFont="1" applyBorder="1" applyAlignment="1">
      <alignment horizontal="center" vertical="center"/>
    </xf>
    <xf numFmtId="0" fontId="40" fillId="0" borderId="6" xfId="0" applyFont="1" applyBorder="1" applyAlignment="1">
      <alignment horizontal="center" vertical="center"/>
    </xf>
    <xf numFmtId="0" fontId="43" fillId="0" borderId="75" xfId="0" applyFont="1" applyBorder="1" applyAlignment="1">
      <alignment horizontal="center" vertical="center" textRotation="255"/>
    </xf>
    <xf numFmtId="0" fontId="43" fillId="0" borderId="76" xfId="0" applyFont="1" applyBorder="1" applyAlignment="1">
      <alignment horizontal="center" vertical="center" textRotation="255"/>
    </xf>
    <xf numFmtId="0" fontId="43" fillId="0" borderId="46" xfId="0" applyFont="1" applyBorder="1" applyAlignment="1">
      <alignment horizontal="center" vertical="center" textRotation="255"/>
    </xf>
    <xf numFmtId="166" fontId="31" fillId="12" borderId="95" xfId="0" applyNumberFormat="1" applyFont="1" applyFill="1" applyBorder="1" applyAlignment="1">
      <alignment horizontal="center" wrapText="1"/>
    </xf>
    <xf numFmtId="18" fontId="40" fillId="0" borderId="11" xfId="0" applyNumberFormat="1" applyFont="1" applyFill="1" applyBorder="1" applyAlignment="1">
      <alignment horizontal="center"/>
    </xf>
    <xf numFmtId="0" fontId="40" fillId="0" borderId="12" xfId="0" applyFont="1" applyFill="1" applyBorder="1" applyAlignment="1">
      <alignment horizontal="center"/>
    </xf>
    <xf numFmtId="18" fontId="40" fillId="0" borderId="7" xfId="0" applyNumberFormat="1" applyFont="1" applyFill="1" applyBorder="1" applyAlignment="1">
      <alignment horizontal="center"/>
    </xf>
    <xf numFmtId="0" fontId="40" fillId="0" borderId="8" xfId="0" applyFont="1" applyFill="1" applyBorder="1" applyAlignment="1">
      <alignment horizontal="center"/>
    </xf>
    <xf numFmtId="18" fontId="40" fillId="0" borderId="16" xfId="0" applyNumberFormat="1" applyFont="1" applyBorder="1" applyAlignment="1">
      <alignment horizontal="center"/>
    </xf>
    <xf numFmtId="18" fontId="40" fillId="0" borderId="17" xfId="0" applyNumberFormat="1" applyFont="1" applyBorder="1" applyAlignment="1">
      <alignment horizontal="center"/>
    </xf>
    <xf numFmtId="18" fontId="40" fillId="0" borderId="61" xfId="0" applyNumberFormat="1" applyFont="1" applyFill="1" applyBorder="1" applyAlignment="1">
      <alignment horizontal="center"/>
    </xf>
    <xf numFmtId="18" fontId="40" fillId="0" borderId="65" xfId="0" applyNumberFormat="1" applyFont="1" applyFill="1" applyBorder="1" applyAlignment="1">
      <alignment horizontal="center"/>
    </xf>
    <xf numFmtId="18" fontId="40" fillId="0" borderId="16" xfId="0" applyNumberFormat="1" applyFont="1" applyFill="1" applyBorder="1" applyAlignment="1">
      <alignment horizontal="center"/>
    </xf>
    <xf numFmtId="18" fontId="40" fillId="0" borderId="17" xfId="0" applyNumberFormat="1" applyFont="1" applyFill="1" applyBorder="1" applyAlignment="1">
      <alignment horizontal="center"/>
    </xf>
    <xf numFmtId="18" fontId="40" fillId="0" borderId="11" xfId="0" applyNumberFormat="1" applyFont="1" applyBorder="1" applyAlignment="1">
      <alignment horizontal="center"/>
    </xf>
    <xf numFmtId="0" fontId="40" fillId="0" borderId="12" xfId="0" applyFont="1" applyBorder="1" applyAlignment="1">
      <alignment horizontal="center"/>
    </xf>
    <xf numFmtId="18" fontId="40" fillId="0" borderId="14" xfId="0" applyNumberFormat="1" applyFont="1" applyFill="1" applyBorder="1" applyAlignment="1">
      <alignment horizontal="center"/>
    </xf>
    <xf numFmtId="18" fontId="40" fillId="0" borderId="13" xfId="0" applyNumberFormat="1" applyFont="1" applyFill="1" applyBorder="1" applyAlignment="1">
      <alignment horizontal="center"/>
    </xf>
    <xf numFmtId="18" fontId="40" fillId="0" borderId="13" xfId="0" applyNumberFormat="1" applyFont="1" applyBorder="1" applyAlignment="1">
      <alignment horizontal="center"/>
    </xf>
    <xf numFmtId="165" fontId="41" fillId="0" borderId="0" xfId="0" applyNumberFormat="1" applyFont="1" applyBorder="1" applyAlignment="1">
      <alignment horizontal="center"/>
    </xf>
    <xf numFmtId="166" fontId="31" fillId="13" borderId="95" xfId="0" applyNumberFormat="1" applyFont="1" applyFill="1" applyBorder="1" applyAlignment="1">
      <alignment horizontal="center" wrapText="1"/>
    </xf>
    <xf numFmtId="166" fontId="31" fillId="12" borderId="89" xfId="0" applyNumberFormat="1" applyFont="1" applyFill="1" applyBorder="1" applyAlignment="1">
      <alignment horizontal="center" wrapText="1"/>
    </xf>
    <xf numFmtId="166" fontId="31" fillId="12" borderId="90" xfId="0" applyNumberFormat="1" applyFont="1" applyFill="1" applyBorder="1" applyAlignment="1">
      <alignment horizontal="center" wrapText="1"/>
    </xf>
    <xf numFmtId="18" fontId="11" fillId="0" borderId="16" xfId="0" applyNumberFormat="1" applyFont="1" applyBorder="1" applyAlignment="1">
      <alignment horizontal="center"/>
    </xf>
    <xf numFmtId="18" fontId="11" fillId="0" borderId="17" xfId="0" applyNumberFormat="1" applyFont="1" applyBorder="1" applyAlignment="1">
      <alignment horizontal="center"/>
    </xf>
    <xf numFmtId="18" fontId="11" fillId="0" borderId="11" xfId="0" applyNumberFormat="1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18" fontId="40" fillId="5" borderId="9" xfId="0" applyNumberFormat="1" applyFont="1" applyFill="1" applyBorder="1" applyAlignment="1">
      <alignment horizontal="center"/>
    </xf>
    <xf numFmtId="0" fontId="40" fillId="5" borderId="10" xfId="0" applyFont="1" applyFill="1" applyBorder="1" applyAlignment="1">
      <alignment horizontal="center"/>
    </xf>
    <xf numFmtId="18" fontId="40" fillId="5" borderId="11" xfId="0" applyNumberFormat="1" applyFont="1" applyFill="1" applyBorder="1" applyAlignment="1">
      <alignment horizontal="center"/>
    </xf>
    <xf numFmtId="0" fontId="40" fillId="5" borderId="12" xfId="0" applyFont="1" applyFill="1" applyBorder="1" applyAlignment="1">
      <alignment horizontal="center"/>
    </xf>
    <xf numFmtId="18" fontId="40" fillId="16" borderId="11" xfId="0" applyNumberFormat="1" applyFont="1" applyFill="1" applyBorder="1" applyAlignment="1">
      <alignment horizontal="center"/>
    </xf>
    <xf numFmtId="0" fontId="40" fillId="16" borderId="12" xfId="0" applyFont="1" applyFill="1" applyBorder="1" applyAlignment="1">
      <alignment horizontal="center"/>
    </xf>
    <xf numFmtId="18" fontId="40" fillId="16" borderId="9" xfId="0" applyNumberFormat="1" applyFont="1" applyFill="1" applyBorder="1" applyAlignment="1">
      <alignment horizontal="center"/>
    </xf>
    <xf numFmtId="0" fontId="40" fillId="16" borderId="10" xfId="0" applyFont="1" applyFill="1" applyBorder="1" applyAlignment="1">
      <alignment horizontal="center"/>
    </xf>
    <xf numFmtId="18" fontId="40" fillId="9" borderId="9" xfId="0" applyNumberFormat="1" applyFont="1" applyFill="1" applyBorder="1" applyAlignment="1">
      <alignment horizontal="center"/>
    </xf>
    <xf numFmtId="0" fontId="40" fillId="9" borderId="10" xfId="0" applyFont="1" applyFill="1" applyBorder="1" applyAlignment="1">
      <alignment horizontal="center"/>
    </xf>
    <xf numFmtId="18" fontId="40" fillId="9" borderId="7" xfId="0" applyNumberFormat="1" applyFont="1" applyFill="1" applyBorder="1" applyAlignment="1">
      <alignment horizontal="center"/>
    </xf>
    <xf numFmtId="0" fontId="40" fillId="9" borderId="8" xfId="0" applyFont="1" applyFill="1" applyBorder="1" applyAlignment="1">
      <alignment horizontal="center"/>
    </xf>
    <xf numFmtId="18" fontId="40" fillId="9" borderId="61" xfId="0" applyNumberFormat="1" applyFont="1" applyFill="1" applyBorder="1" applyAlignment="1">
      <alignment horizontal="center"/>
    </xf>
    <xf numFmtId="18" fontId="40" fillId="9" borderId="65" xfId="0" applyNumberFormat="1" applyFont="1" applyFill="1" applyBorder="1" applyAlignment="1">
      <alignment horizontal="center"/>
    </xf>
    <xf numFmtId="18" fontId="40" fillId="9" borderId="16" xfId="0" applyNumberFormat="1" applyFont="1" applyFill="1" applyBorder="1" applyAlignment="1">
      <alignment horizontal="center"/>
    </xf>
    <xf numFmtId="18" fontId="40" fillId="9" borderId="17" xfId="0" applyNumberFormat="1" applyFont="1" applyFill="1" applyBorder="1" applyAlignment="1">
      <alignment horizontal="center"/>
    </xf>
    <xf numFmtId="0" fontId="36" fillId="0" borderId="75" xfId="0" applyFont="1" applyBorder="1" applyAlignment="1">
      <alignment horizontal="center" vertical="center" textRotation="255"/>
    </xf>
    <xf numFmtId="0" fontId="36" fillId="0" borderId="76" xfId="0" applyFont="1" applyBorder="1" applyAlignment="1">
      <alignment horizontal="center" vertical="center" textRotation="255"/>
    </xf>
    <xf numFmtId="0" fontId="36" fillId="0" borderId="46" xfId="0" applyFont="1" applyBorder="1" applyAlignment="1">
      <alignment horizontal="center" vertical="center" textRotation="255"/>
    </xf>
    <xf numFmtId="18" fontId="40" fillId="9" borderId="11" xfId="0" applyNumberFormat="1" applyFont="1" applyFill="1" applyBorder="1" applyAlignment="1">
      <alignment horizontal="center"/>
    </xf>
    <xf numFmtId="0" fontId="40" fillId="9" borderId="12" xfId="0" applyFont="1" applyFill="1" applyBorder="1" applyAlignment="1">
      <alignment horizontal="center"/>
    </xf>
    <xf numFmtId="166" fontId="31" fillId="12" borderId="89" xfId="0" applyNumberFormat="1" applyFont="1" applyFill="1" applyBorder="1" applyAlignment="1">
      <alignment horizontal="center" vertical="center" wrapText="1"/>
    </xf>
    <xf numFmtId="166" fontId="31" fillId="12" borderId="90" xfId="0" applyNumberFormat="1" applyFont="1" applyFill="1" applyBorder="1" applyAlignment="1">
      <alignment horizontal="center" vertical="center" wrapText="1"/>
    </xf>
    <xf numFmtId="166" fontId="31" fillId="12" borderId="95" xfId="0" applyNumberFormat="1" applyFont="1" applyFill="1" applyBorder="1" applyAlignment="1">
      <alignment horizontal="center" vertical="center" wrapText="1"/>
    </xf>
    <xf numFmtId="18" fontId="40" fillId="5" borderId="61" xfId="0" applyNumberFormat="1" applyFont="1" applyFill="1" applyBorder="1" applyAlignment="1">
      <alignment horizontal="center"/>
    </xf>
    <xf numFmtId="18" fontId="40" fillId="5" borderId="65" xfId="0" applyNumberFormat="1" applyFont="1" applyFill="1" applyBorder="1" applyAlignment="1">
      <alignment horizontal="center"/>
    </xf>
    <xf numFmtId="166" fontId="36" fillId="12" borderId="95" xfId="0" applyNumberFormat="1" applyFont="1" applyFill="1" applyBorder="1" applyAlignment="1">
      <alignment horizontal="center" vertical="center" wrapText="1"/>
    </xf>
    <xf numFmtId="18" fontId="11" fillId="2" borderId="11" xfId="0" applyNumberFormat="1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</cellXfs>
  <cellStyles count="3">
    <cellStyle name="Hipervínculo" xfId="1" builtinId="8"/>
    <cellStyle name="Millares" xfId="2" builtinId="3"/>
    <cellStyle name="Normal" xfId="0" builtinId="0"/>
  </cellStyles>
  <dxfs count="4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3.jpeg"/></Relationships>
</file>

<file path=xl/drawings/_rels/drawing1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3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3.jpeg"/></Relationships>
</file>

<file path=xl/drawings/_rels/drawing15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571500</xdr:colOff>
      <xdr:row>1</xdr:row>
      <xdr:rowOff>28576</xdr:rowOff>
    </xdr:from>
    <xdr:to>
      <xdr:col>4</xdr:col>
      <xdr:colOff>485775</xdr:colOff>
      <xdr:row>3</xdr:row>
      <xdr:rowOff>56017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571500" y="228601"/>
          <a:ext cx="2714625" cy="51929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571499</xdr:colOff>
      <xdr:row>1</xdr:row>
      <xdr:rowOff>28576</xdr:rowOff>
    </xdr:from>
    <xdr:to>
      <xdr:col>4</xdr:col>
      <xdr:colOff>1202530</xdr:colOff>
      <xdr:row>3</xdr:row>
      <xdr:rowOff>160792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571499" y="135732"/>
          <a:ext cx="3405187" cy="62037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171450</xdr:rowOff>
    </xdr:from>
    <xdr:to>
      <xdr:col>4</xdr:col>
      <xdr:colOff>1266825</xdr:colOff>
      <xdr:row>4</xdr:row>
      <xdr:rowOff>125519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0" y="171450"/>
          <a:ext cx="3124200" cy="6970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171450</xdr:rowOff>
    </xdr:from>
    <xdr:to>
      <xdr:col>4</xdr:col>
      <xdr:colOff>1266825</xdr:colOff>
      <xdr:row>4</xdr:row>
      <xdr:rowOff>106469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0" y="171450"/>
          <a:ext cx="3124200" cy="6970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95250</xdr:rowOff>
    </xdr:from>
    <xdr:to>
      <xdr:col>4</xdr:col>
      <xdr:colOff>1276350</xdr:colOff>
      <xdr:row>4</xdr:row>
      <xdr:rowOff>68369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57150" y="95250"/>
          <a:ext cx="3124200" cy="71606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314324</xdr:colOff>
      <xdr:row>0</xdr:row>
      <xdr:rowOff>0</xdr:rowOff>
    </xdr:from>
    <xdr:to>
      <xdr:col>2</xdr:col>
      <xdr:colOff>704850</xdr:colOff>
      <xdr:row>4</xdr:row>
      <xdr:rowOff>38100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314324" y="0"/>
          <a:ext cx="3905251" cy="762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181357</xdr:colOff>
      <xdr:row>1</xdr:row>
      <xdr:rowOff>97923</xdr:rowOff>
    </xdr:from>
    <xdr:ext cx="5752344" cy="922817"/>
    <xdr:sp macro="" textlink="">
      <xdr:nvSpPr>
        <xdr:cNvPr id="2" name="Rectángulo 1"/>
        <xdr:cNvSpPr/>
      </xdr:nvSpPr>
      <xdr:spPr>
        <a:xfrm>
          <a:off x="943357" y="278898"/>
          <a:ext cx="5752344" cy="922817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5400" b="1" cap="none" spc="0">
              <a:ln w="13462">
                <a:solidFill>
                  <a:schemeClr val="bg1"/>
                </a:solidFill>
                <a:prstDash val="solid"/>
              </a:ln>
              <a:solidFill>
                <a:schemeClr val="tx1">
                  <a:lumMod val="85000"/>
                  <a:lumOff val="15000"/>
                </a:schemeClr>
              </a:solidFill>
              <a:effectLst>
                <a:outerShdw dist="38100" dir="2700000" algn="bl" rotWithShape="0">
                  <a:schemeClr val="accent5"/>
                </a:outerShdw>
              </a:effectLst>
              <a:latin typeface="Bodoni MT" panose="02070603080606020203" pitchFamily="18" charset="0"/>
              <a:cs typeface="Aharoni" panose="02010803020104030203" pitchFamily="2" charset="-79"/>
            </a:rPr>
            <a:t>Semana Santa 2017</a:t>
          </a:r>
        </a:p>
      </xdr:txBody>
    </xdr:sp>
    <xdr:clientData/>
  </xdr:oneCellAnchor>
  <xdr:twoCellAnchor editAs="oneCell">
    <xdr:from>
      <xdr:col>6</xdr:col>
      <xdr:colOff>1209675</xdr:colOff>
      <xdr:row>1</xdr:row>
      <xdr:rowOff>161925</xdr:rowOff>
    </xdr:from>
    <xdr:to>
      <xdr:col>9</xdr:col>
      <xdr:colOff>1097757</xdr:colOff>
      <xdr:row>6</xdr:row>
      <xdr:rowOff>42862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130" t="22093" r="20274" b="9302"/>
        <a:stretch/>
      </xdr:blipFill>
      <xdr:spPr>
        <a:xfrm>
          <a:off x="7115175" y="342900"/>
          <a:ext cx="2628900" cy="785812"/>
        </a:xfrm>
        <a:prstGeom prst="rect">
          <a:avLst/>
        </a:prstGeom>
      </xdr:spPr>
    </xdr:pic>
    <xdr:clientData/>
  </xdr:twoCellAnchor>
  <xdr:twoCellAnchor editAs="oneCell">
    <xdr:from>
      <xdr:col>9</xdr:col>
      <xdr:colOff>1290370</xdr:colOff>
      <xdr:row>1</xdr:row>
      <xdr:rowOff>133350</xdr:rowOff>
    </xdr:from>
    <xdr:to>
      <xdr:col>9</xdr:col>
      <xdr:colOff>1895475</xdr:colOff>
      <xdr:row>6</xdr:row>
      <xdr:rowOff>16372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00970" y="314325"/>
          <a:ext cx="605105" cy="78789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0</xdr:row>
      <xdr:rowOff>114300</xdr:rowOff>
    </xdr:from>
    <xdr:to>
      <xdr:col>6</xdr:col>
      <xdr:colOff>54610</xdr:colOff>
      <xdr:row>3</xdr:row>
      <xdr:rowOff>161924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219074" y="114300"/>
          <a:ext cx="4131311" cy="7810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0</xdr:row>
      <xdr:rowOff>114300</xdr:rowOff>
    </xdr:from>
    <xdr:to>
      <xdr:col>6</xdr:col>
      <xdr:colOff>54610</xdr:colOff>
      <xdr:row>3</xdr:row>
      <xdr:rowOff>161924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219074" y="114300"/>
          <a:ext cx="4131311" cy="78104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0</xdr:row>
      <xdr:rowOff>114300</xdr:rowOff>
    </xdr:from>
    <xdr:to>
      <xdr:col>6</xdr:col>
      <xdr:colOff>54610</xdr:colOff>
      <xdr:row>3</xdr:row>
      <xdr:rowOff>161924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219074" y="114300"/>
          <a:ext cx="4131311" cy="7810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0</xdr:row>
      <xdr:rowOff>114300</xdr:rowOff>
    </xdr:from>
    <xdr:to>
      <xdr:col>5</xdr:col>
      <xdr:colOff>76199</xdr:colOff>
      <xdr:row>3</xdr:row>
      <xdr:rowOff>161924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grayscl/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saturation sat="4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219074" y="114300"/>
          <a:ext cx="3962401" cy="7524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0</xdr:row>
      <xdr:rowOff>114300</xdr:rowOff>
    </xdr:from>
    <xdr:to>
      <xdr:col>4</xdr:col>
      <xdr:colOff>1495424</xdr:colOff>
      <xdr:row>3</xdr:row>
      <xdr:rowOff>161924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grayscl/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saturation sat="4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219074" y="114300"/>
          <a:ext cx="3962400" cy="7524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209549</xdr:colOff>
      <xdr:row>0</xdr:row>
      <xdr:rowOff>104775</xdr:rowOff>
    </xdr:from>
    <xdr:to>
      <xdr:col>2</xdr:col>
      <xdr:colOff>631864</xdr:colOff>
      <xdr:row>3</xdr:row>
      <xdr:rowOff>104775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209549" y="104775"/>
          <a:ext cx="2498764" cy="5429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163711</xdr:colOff>
      <xdr:row>0</xdr:row>
      <xdr:rowOff>208356</xdr:rowOff>
    </xdr:from>
    <xdr:to>
      <xdr:col>6</xdr:col>
      <xdr:colOff>23217</xdr:colOff>
      <xdr:row>4</xdr:row>
      <xdr:rowOff>20832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grayscl/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saturation sat="4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461367" y="208356"/>
          <a:ext cx="3669506" cy="75009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163711</xdr:colOff>
      <xdr:row>0</xdr:row>
      <xdr:rowOff>208356</xdr:rowOff>
    </xdr:from>
    <xdr:to>
      <xdr:col>5</xdr:col>
      <xdr:colOff>975717</xdr:colOff>
      <xdr:row>4</xdr:row>
      <xdr:rowOff>20832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grayscl/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saturation sat="4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22093" b="9302"/>
        <a:stretch/>
      </xdr:blipFill>
      <xdr:spPr>
        <a:xfrm>
          <a:off x="458986" y="208356"/>
          <a:ext cx="3669506" cy="755451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avier  Tejada Ossa" refreshedDate="42818.397119212961" createdVersion="5" refreshedVersion="5" minRefreshableVersion="3" recordCount="42">
  <cacheSource type="worksheet">
    <worksheetSource ref="B77:C119" sheet="MARZO 2017"/>
  </cacheSource>
  <cacheFields count="2">
    <cacheField name="Sexo" numFmtId="0">
      <sharedItems count="2">
        <s v="M"/>
        <s v="H"/>
      </sharedItems>
    </cacheField>
    <cacheField name="Nombres y Apellidos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">
  <r>
    <x v="0"/>
    <s v="Amparo Caberra"/>
  </r>
  <r>
    <x v="0"/>
    <s v="Alejandra Moreno - Esposa Julian"/>
  </r>
  <r>
    <x v="0"/>
    <s v="Ana María Cabrera"/>
  </r>
  <r>
    <x v="1"/>
    <s v="Camilo Perdomo"/>
  </r>
  <r>
    <x v="0"/>
    <s v="Cecilia Castro"/>
  </r>
  <r>
    <x v="0"/>
    <s v="Clara Ines Cuellar Cadena"/>
  </r>
  <r>
    <x v="1"/>
    <s v="Daniel Ramirez "/>
  </r>
  <r>
    <x v="1"/>
    <s v="Darío Toledo Díaz"/>
  </r>
  <r>
    <x v="0"/>
    <s v="Dora Gladys Ramírez "/>
  </r>
  <r>
    <x v="1"/>
    <s v="Douglas Castillo Quintero"/>
  </r>
  <r>
    <x v="0"/>
    <s v="Edna Margarita Sánchez"/>
  </r>
  <r>
    <x v="0"/>
    <s v="Ema Maje de Meñaca"/>
  </r>
  <r>
    <x v="1"/>
    <s v="Francisco Javier Ochoa"/>
  </r>
  <r>
    <x v="0"/>
    <s v="Gloria Mercedes España"/>
  </r>
  <r>
    <x v="0"/>
    <s v="Gloria Santa "/>
  </r>
  <r>
    <x v="0"/>
    <s v="Jackeline Villabon Penagos"/>
  </r>
  <r>
    <x v="1"/>
    <s v="Javier Tejada Ossa"/>
  </r>
  <r>
    <x v="0"/>
    <s v="Leidy Clarena Rojas Sánchez"/>
  </r>
  <r>
    <x v="0"/>
    <s v="Lucila Muños Gómez"/>
  </r>
  <r>
    <x v="0"/>
    <s v="Ludivia Murcia Acuña"/>
  </r>
  <r>
    <x v="0"/>
    <s v="Luz Marina Olaya"/>
  </r>
  <r>
    <x v="0"/>
    <s v="Magda Lucia Lame"/>
  </r>
  <r>
    <x v="0"/>
    <s v="María del Carmen  Lozano"/>
  </r>
  <r>
    <x v="0"/>
    <s v="Maria Yolanda Alvarez"/>
  </r>
  <r>
    <x v="0"/>
    <s v="Mariela Cuellar Díaz"/>
  </r>
  <r>
    <x v="0"/>
    <s v="Marina Gomez"/>
  </r>
  <r>
    <x v="1"/>
    <s v="Mauricio Vargas"/>
  </r>
  <r>
    <x v="0"/>
    <s v="Milena Jimenez "/>
  </r>
  <r>
    <x v="1"/>
    <s v="Milton Rico"/>
  </r>
  <r>
    <x v="0"/>
    <s v="Nancy Cabrera Rivera"/>
  </r>
  <r>
    <x v="0"/>
    <s v="Nancy Murcia"/>
  </r>
  <r>
    <x v="0"/>
    <s v="Nini Johana Liscano"/>
  </r>
  <r>
    <x v="0"/>
    <s v="Norma Constanza Gerardino"/>
  </r>
  <r>
    <x v="0"/>
    <s v="Nury Santos"/>
  </r>
  <r>
    <x v="0"/>
    <s v="Olga Yaneth Perez"/>
  </r>
  <r>
    <x v="0"/>
    <s v="Onoralba Osso"/>
  </r>
  <r>
    <x v="1"/>
    <s v="Pablo Aurelio Alvarez "/>
  </r>
  <r>
    <x v="0"/>
    <s v="Patricia Mejia"/>
  </r>
  <r>
    <x v="1"/>
    <s v="Ruben Carvallo"/>
  </r>
  <r>
    <x v="0"/>
    <s v="Sonia Ortiz Cumbe"/>
  </r>
  <r>
    <x v="0"/>
    <s v="Yaneth Chaparro"/>
  </r>
  <r>
    <x v="0"/>
    <s v="Yanith Paramo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1" cacheId="0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M78:N81" firstHeaderRow="1" firstDataRow="1" firstDataCol="1"/>
  <pivotFields count="2">
    <pivotField axis="axisRow" showAll="0">
      <items count="3">
        <item x="1"/>
        <item x="0"/>
        <item t="default"/>
      </items>
    </pivotField>
    <pivotField dataField="1" showAll="0"/>
  </pivotFields>
  <rowFields count="1">
    <field x="0"/>
  </rowFields>
  <rowItems count="3">
    <i>
      <x/>
    </i>
    <i>
      <x v="1"/>
    </i>
    <i t="grand">
      <x/>
    </i>
  </rowItems>
  <colItems count="1">
    <i/>
  </colItems>
  <dataFields count="1">
    <dataField name="Cuenta de Nombres y Apellidos" fld="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mailto:yaneth1419@hotmail.com" TargetMode="External"/><Relationship Id="rId13" Type="http://schemas.openxmlformats.org/officeDocument/2006/relationships/hyperlink" Target="mailto:peracumbe@hotmail.com" TargetMode="External"/><Relationship Id="rId18" Type="http://schemas.openxmlformats.org/officeDocument/2006/relationships/hyperlink" Target="mailto:jklvp2008@yahoo.es" TargetMode="External"/><Relationship Id="rId26" Type="http://schemas.openxmlformats.org/officeDocument/2006/relationships/hyperlink" Target="mailto:alejandramoreno3001@hotmail.com" TargetMode="External"/><Relationship Id="rId3" Type="http://schemas.openxmlformats.org/officeDocument/2006/relationships/hyperlink" Target="mailto:gloriaespana21@hotmail.com" TargetMode="External"/><Relationship Id="rId21" Type="http://schemas.openxmlformats.org/officeDocument/2006/relationships/hyperlink" Target="mailto:nancymurcia69@hotmail.com" TargetMode="External"/><Relationship Id="rId7" Type="http://schemas.openxmlformats.org/officeDocument/2006/relationships/hyperlink" Target="mailto:camiper1056@hotmail.com" TargetMode="External"/><Relationship Id="rId12" Type="http://schemas.openxmlformats.org/officeDocument/2006/relationships/hyperlink" Target="mailto:jateossa@gmail.com" TargetMode="External"/><Relationship Id="rId17" Type="http://schemas.openxmlformats.org/officeDocument/2006/relationships/hyperlink" Target="mailto:dariotoledo74@hotmail.com" TargetMode="External"/><Relationship Id="rId25" Type="http://schemas.openxmlformats.org/officeDocument/2006/relationships/hyperlink" Target="mailto:myolandaalvarez@hotmail.com" TargetMode="External"/><Relationship Id="rId2" Type="http://schemas.openxmlformats.org/officeDocument/2006/relationships/hyperlink" Target="mailto:ludymurcia@gmail.com" TargetMode="External"/><Relationship Id="rId16" Type="http://schemas.openxmlformats.org/officeDocument/2006/relationships/hyperlink" Target="mailto:bdramirezb@gmail.com" TargetMode="External"/><Relationship Id="rId20" Type="http://schemas.openxmlformats.org/officeDocument/2006/relationships/hyperlink" Target="mailto:nancyca07@yahoo.es" TargetMode="External"/><Relationship Id="rId29" Type="http://schemas.openxmlformats.org/officeDocument/2006/relationships/hyperlink" Target="mailto:onogoneiva@hotmail.com" TargetMode="External"/><Relationship Id="rId1" Type="http://schemas.openxmlformats.org/officeDocument/2006/relationships/hyperlink" Target="mailto:maikalozano.1949@hotmail.com" TargetMode="External"/><Relationship Id="rId6" Type="http://schemas.openxmlformats.org/officeDocument/2006/relationships/hyperlink" Target="mailto:amparocabrera.05@hotmal.com" TargetMode="External"/><Relationship Id="rId11" Type="http://schemas.openxmlformats.org/officeDocument/2006/relationships/hyperlink" Target="mailto:milmagcamang@hotmail.com" TargetMode="External"/><Relationship Id="rId24" Type="http://schemas.openxmlformats.org/officeDocument/2006/relationships/hyperlink" Target="mailto:yapaqui65@hotmail.com" TargetMode="External"/><Relationship Id="rId5" Type="http://schemas.openxmlformats.org/officeDocument/2006/relationships/hyperlink" Target="mailto:dcastillo882@gmail.com" TargetMode="External"/><Relationship Id="rId15" Type="http://schemas.openxmlformats.org/officeDocument/2006/relationships/hyperlink" Target="mailto:carlosfranciscotrujillo@ingenieros.com" TargetMode="External"/><Relationship Id="rId23" Type="http://schemas.openxmlformats.org/officeDocument/2006/relationships/hyperlink" Target="mailto:rubendariocarvallo@yahoo.es" TargetMode="External"/><Relationship Id="rId28" Type="http://schemas.openxmlformats.org/officeDocument/2006/relationships/hyperlink" Target="mailto:mayelita1501@hotmail.com" TargetMode="External"/><Relationship Id="rId10" Type="http://schemas.openxmlformats.org/officeDocument/2006/relationships/hyperlink" Target="mailto:rmilton11@hotmail.com" TargetMode="External"/><Relationship Id="rId19" Type="http://schemas.openxmlformats.org/officeDocument/2006/relationships/hyperlink" Target="mailto:luzmasol26@hotmail.com" TargetMode="External"/><Relationship Id="rId31" Type="http://schemas.openxmlformats.org/officeDocument/2006/relationships/drawing" Target="../drawings/drawing6.xml"/><Relationship Id="rId4" Type="http://schemas.openxmlformats.org/officeDocument/2006/relationships/hyperlink" Target="mailto:javierochoa.roa@gmail.com" TargetMode="External"/><Relationship Id="rId9" Type="http://schemas.openxmlformats.org/officeDocument/2006/relationships/hyperlink" Target="mailto:mauriciovargas80@hotmail.com" TargetMode="External"/><Relationship Id="rId14" Type="http://schemas.openxmlformats.org/officeDocument/2006/relationships/hyperlink" Target="mailto:anamacaro123@hotmail.com" TargetMode="External"/><Relationship Id="rId22" Type="http://schemas.openxmlformats.org/officeDocument/2006/relationships/hyperlink" Target="mailto:errechepe@hotmail.com" TargetMode="External"/><Relationship Id="rId27" Type="http://schemas.openxmlformats.org/officeDocument/2006/relationships/hyperlink" Target="mailto:lucila2703m@hotmail.com" TargetMode="External"/><Relationship Id="rId30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1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3"/>
  <sheetViews>
    <sheetView showGridLines="0" zoomScale="60" zoomScaleNormal="60" workbookViewId="0">
      <selection activeCell="I7" sqref="I7"/>
    </sheetView>
  </sheetViews>
  <sheetFormatPr baseColWidth="10" defaultColWidth="11.42578125" defaultRowHeight="14.25"/>
  <cols>
    <col min="1" max="1" width="11.140625" style="12" bestFit="1" customWidth="1"/>
    <col min="2" max="2" width="2.5703125" style="6" bestFit="1" customWidth="1"/>
    <col min="3" max="3" width="25.7109375" style="4" customWidth="1"/>
    <col min="4" max="4" width="2.5703125" style="1" bestFit="1" customWidth="1"/>
    <col min="5" max="5" width="25.7109375" style="5" customWidth="1"/>
    <col min="6" max="6" width="2.5703125" style="1" bestFit="1" customWidth="1"/>
    <col min="7" max="7" width="25.7109375" style="5" customWidth="1"/>
    <col min="8" max="8" width="2.5703125" style="1" bestFit="1" customWidth="1"/>
    <col min="9" max="9" width="25.7109375" style="5" customWidth="1"/>
    <col min="10" max="10" width="2.7109375" style="1" bestFit="1" customWidth="1"/>
    <col min="11" max="11" width="26.85546875" style="5" customWidth="1"/>
    <col min="12" max="13" width="11.42578125" style="2"/>
    <col min="14" max="14" width="20.5703125" style="2" bestFit="1" customWidth="1"/>
    <col min="15" max="16384" width="11.42578125" style="2"/>
  </cols>
  <sheetData>
    <row r="1" spans="1:11" ht="18.75" thickBot="1">
      <c r="A1" s="13"/>
      <c r="B1" s="14"/>
      <c r="C1" s="15"/>
      <c r="D1" s="16"/>
      <c r="E1" s="15"/>
      <c r="F1" s="16"/>
      <c r="G1" s="15"/>
      <c r="H1" s="16"/>
      <c r="I1" s="15"/>
      <c r="J1" s="16"/>
      <c r="K1" s="15"/>
    </row>
    <row r="2" spans="1:11" ht="18">
      <c r="A2" s="13"/>
      <c r="B2" s="14"/>
      <c r="C2" s="15"/>
      <c r="D2" s="16"/>
      <c r="E2" s="15"/>
      <c r="F2" s="16"/>
      <c r="G2" s="468" t="s">
        <v>89</v>
      </c>
      <c r="H2" s="469"/>
      <c r="I2" s="469"/>
      <c r="J2" s="469"/>
      <c r="K2" s="470"/>
    </row>
    <row r="3" spans="1:11" ht="18.75" thickBot="1">
      <c r="A3" s="13"/>
      <c r="B3" s="14"/>
      <c r="C3" s="15"/>
      <c r="D3" s="16"/>
      <c r="E3" s="15"/>
      <c r="F3" s="16"/>
      <c r="G3" s="471"/>
      <c r="H3" s="472"/>
      <c r="I3" s="472"/>
      <c r="J3" s="472"/>
      <c r="K3" s="473"/>
    </row>
    <row r="4" spans="1:11" ht="18.75" thickBot="1">
      <c r="A4" s="13"/>
      <c r="B4" s="14"/>
      <c r="C4" s="15"/>
      <c r="D4" s="16"/>
      <c r="E4" s="15"/>
      <c r="F4" s="16"/>
      <c r="G4" s="15"/>
      <c r="H4" s="16"/>
      <c r="I4" s="15"/>
      <c r="J4" s="16"/>
      <c r="K4" s="15"/>
    </row>
    <row r="5" spans="1:11" s="3" customFormat="1" ht="20.100000000000001" customHeight="1" thickTop="1" thickBot="1">
      <c r="A5" s="464" t="s">
        <v>0</v>
      </c>
      <c r="B5" s="443">
        <v>42457</v>
      </c>
      <c r="C5" s="443"/>
      <c r="D5" s="450">
        <f>+B53+1</f>
        <v>42464</v>
      </c>
      <c r="E5" s="450"/>
      <c r="F5" s="432">
        <f>+D53+1</f>
        <v>42471</v>
      </c>
      <c r="G5" s="432"/>
      <c r="H5" s="432">
        <f>+F53+1</f>
        <v>42478</v>
      </c>
      <c r="I5" s="432"/>
      <c r="J5" s="432">
        <f>+H53+1</f>
        <v>42485</v>
      </c>
      <c r="K5" s="433"/>
    </row>
    <row r="6" spans="1:11" ht="20.100000000000001" customHeight="1">
      <c r="A6" s="465"/>
      <c r="B6" s="474">
        <v>0.27083333333333331</v>
      </c>
      <c r="C6" s="440"/>
      <c r="D6" s="454">
        <v>0.27083333333333331</v>
      </c>
      <c r="E6" s="455"/>
      <c r="F6" s="462">
        <v>0.27083333333333331</v>
      </c>
      <c r="G6" s="463"/>
      <c r="H6" s="462">
        <v>0.27083333333333331</v>
      </c>
      <c r="I6" s="463"/>
      <c r="J6" s="462">
        <v>0.27083333333333331</v>
      </c>
      <c r="K6" s="467"/>
    </row>
    <row r="7" spans="1:11" ht="20.100000000000001" customHeight="1">
      <c r="A7" s="465"/>
      <c r="B7" s="17">
        <v>1</v>
      </c>
      <c r="C7" s="18"/>
      <c r="D7" s="19">
        <v>1</v>
      </c>
      <c r="E7" s="20" t="s">
        <v>42</v>
      </c>
      <c r="F7" s="21">
        <v>1</v>
      </c>
      <c r="G7" s="22" t="s">
        <v>62</v>
      </c>
      <c r="H7" s="21">
        <v>1</v>
      </c>
      <c r="I7" s="22" t="s">
        <v>53</v>
      </c>
      <c r="J7" s="21">
        <v>1</v>
      </c>
      <c r="K7" s="23" t="s">
        <v>5</v>
      </c>
    </row>
    <row r="8" spans="1:11" ht="20.100000000000001" customHeight="1">
      <c r="A8" s="465"/>
      <c r="B8" s="17">
        <v>2</v>
      </c>
      <c r="C8" s="18"/>
      <c r="D8" s="19">
        <v>2</v>
      </c>
      <c r="E8" s="20" t="s">
        <v>63</v>
      </c>
      <c r="F8" s="21">
        <v>2</v>
      </c>
      <c r="G8" s="22" t="s">
        <v>43</v>
      </c>
      <c r="H8" s="21">
        <v>2</v>
      </c>
      <c r="I8" s="22" t="s">
        <v>3</v>
      </c>
      <c r="J8" s="21">
        <v>2</v>
      </c>
      <c r="K8" s="23" t="s">
        <v>2</v>
      </c>
    </row>
    <row r="9" spans="1:11" ht="20.100000000000001" customHeight="1">
      <c r="A9" s="465"/>
      <c r="B9" s="17"/>
      <c r="C9" s="18"/>
      <c r="D9" s="19">
        <v>3</v>
      </c>
      <c r="E9" s="20" t="s">
        <v>2</v>
      </c>
      <c r="F9" s="21"/>
      <c r="G9" s="22"/>
      <c r="H9" s="21"/>
      <c r="I9" s="22"/>
      <c r="J9" s="21"/>
      <c r="K9" s="23"/>
    </row>
    <row r="10" spans="1:11" ht="20.100000000000001" customHeight="1">
      <c r="A10" s="465"/>
      <c r="B10" s="444">
        <v>0.79166666666666663</v>
      </c>
      <c r="C10" s="442"/>
      <c r="D10" s="456">
        <v>0.79166666666666663</v>
      </c>
      <c r="E10" s="457"/>
      <c r="F10" s="436">
        <v>0.79166666666666663</v>
      </c>
      <c r="G10" s="451"/>
      <c r="H10" s="436">
        <v>0.79166666666666663</v>
      </c>
      <c r="I10" s="451"/>
      <c r="J10" s="436">
        <v>0.79166666666666663</v>
      </c>
      <c r="K10" s="437"/>
    </row>
    <row r="11" spans="1:11" ht="20.100000000000001" customHeight="1">
      <c r="A11" s="465"/>
      <c r="B11" s="17">
        <v>1</v>
      </c>
      <c r="C11" s="18"/>
      <c r="D11" s="19">
        <v>1</v>
      </c>
      <c r="E11" s="20" t="s">
        <v>67</v>
      </c>
      <c r="F11" s="21">
        <v>1</v>
      </c>
      <c r="G11" s="22" t="s">
        <v>60</v>
      </c>
      <c r="H11" s="21">
        <v>1</v>
      </c>
      <c r="I11" s="22" t="s">
        <v>69</v>
      </c>
      <c r="J11" s="21">
        <v>1</v>
      </c>
      <c r="K11" s="23" t="s">
        <v>71</v>
      </c>
    </row>
    <row r="12" spans="1:11" ht="20.100000000000001" customHeight="1">
      <c r="A12" s="465"/>
      <c r="B12" s="17">
        <v>2</v>
      </c>
      <c r="C12" s="18"/>
      <c r="D12" s="19">
        <v>2</v>
      </c>
      <c r="E12" s="20" t="s">
        <v>7</v>
      </c>
      <c r="F12" s="21">
        <v>2</v>
      </c>
      <c r="G12" s="22" t="s">
        <v>61</v>
      </c>
      <c r="H12" s="21">
        <v>2</v>
      </c>
      <c r="I12" s="22" t="s">
        <v>68</v>
      </c>
      <c r="J12" s="21">
        <v>2</v>
      </c>
      <c r="K12" s="23" t="s">
        <v>58</v>
      </c>
    </row>
    <row r="13" spans="1:11" ht="20.100000000000001" customHeight="1" thickBot="1">
      <c r="A13" s="466"/>
      <c r="B13" s="24"/>
      <c r="C13" s="24"/>
      <c r="D13" s="25">
        <v>3</v>
      </c>
      <c r="E13" s="26" t="s">
        <v>66</v>
      </c>
      <c r="F13" s="27"/>
      <c r="G13" s="28"/>
      <c r="H13" s="27"/>
      <c r="I13" s="28"/>
      <c r="J13" s="27"/>
      <c r="K13" s="29"/>
    </row>
    <row r="14" spans="1:11" s="3" customFormat="1" ht="20.100000000000001" customHeight="1" thickTop="1" thickBot="1">
      <c r="A14" s="464" t="s">
        <v>88</v>
      </c>
      <c r="B14" s="445">
        <f>+B5+1</f>
        <v>42458</v>
      </c>
      <c r="C14" s="446"/>
      <c r="D14" s="432">
        <f>+D5+1</f>
        <v>42465</v>
      </c>
      <c r="E14" s="432"/>
      <c r="F14" s="432">
        <f>+F5+1</f>
        <v>42472</v>
      </c>
      <c r="G14" s="432"/>
      <c r="H14" s="432">
        <f>+H5+1</f>
        <v>42479</v>
      </c>
      <c r="I14" s="432"/>
      <c r="J14" s="432">
        <f>+J5+1</f>
        <v>42486</v>
      </c>
      <c r="K14" s="433"/>
    </row>
    <row r="15" spans="1:11" ht="20.100000000000001" customHeight="1">
      <c r="A15" s="465"/>
      <c r="B15" s="447">
        <v>0.27083333333333331</v>
      </c>
      <c r="C15" s="448"/>
      <c r="D15" s="434">
        <v>0.27083333333333331</v>
      </c>
      <c r="E15" s="449"/>
      <c r="F15" s="434">
        <v>0.27083333333333331</v>
      </c>
      <c r="G15" s="449"/>
      <c r="H15" s="434">
        <v>0.27083333333333331</v>
      </c>
      <c r="I15" s="449"/>
      <c r="J15" s="434">
        <v>0.27083333333333331</v>
      </c>
      <c r="K15" s="435"/>
    </row>
    <row r="16" spans="1:11" ht="20.100000000000001" customHeight="1">
      <c r="A16" s="465"/>
      <c r="B16" s="30">
        <v>1</v>
      </c>
      <c r="C16" s="18"/>
      <c r="D16" s="21">
        <v>1</v>
      </c>
      <c r="E16" s="22" t="s">
        <v>4</v>
      </c>
      <c r="F16" s="21">
        <v>1</v>
      </c>
      <c r="G16" s="22" t="s">
        <v>41</v>
      </c>
      <c r="H16" s="21">
        <v>1</v>
      </c>
      <c r="I16" s="22" t="s">
        <v>42</v>
      </c>
      <c r="J16" s="21">
        <v>1</v>
      </c>
      <c r="K16" s="23" t="s">
        <v>53</v>
      </c>
    </row>
    <row r="17" spans="1:11" ht="20.100000000000001" customHeight="1">
      <c r="A17" s="465"/>
      <c r="B17" s="30">
        <v>2</v>
      </c>
      <c r="C17" s="18"/>
      <c r="D17" s="21">
        <v>2</v>
      </c>
      <c r="E17" s="22" t="s">
        <v>57</v>
      </c>
      <c r="F17" s="21">
        <v>2</v>
      </c>
      <c r="G17" s="22" t="s">
        <v>43</v>
      </c>
      <c r="H17" s="21">
        <v>2</v>
      </c>
      <c r="I17" s="22" t="s">
        <v>3</v>
      </c>
      <c r="J17" s="21">
        <v>2</v>
      </c>
      <c r="K17" s="23" t="s">
        <v>2</v>
      </c>
    </row>
    <row r="18" spans="1:11" ht="20.100000000000001" customHeight="1">
      <c r="A18" s="465"/>
      <c r="B18" s="441">
        <v>0.79166666666666663</v>
      </c>
      <c r="C18" s="442"/>
      <c r="D18" s="436">
        <v>0.79166666666666663</v>
      </c>
      <c r="E18" s="451"/>
      <c r="F18" s="436">
        <v>0.79166666666666663</v>
      </c>
      <c r="G18" s="451"/>
      <c r="H18" s="436">
        <v>0.79166666666666663</v>
      </c>
      <c r="I18" s="451"/>
      <c r="J18" s="436">
        <v>0.79166666666666663</v>
      </c>
      <c r="K18" s="437"/>
    </row>
    <row r="19" spans="1:11" ht="20.100000000000001" customHeight="1">
      <c r="A19" s="465"/>
      <c r="B19" s="30">
        <v>1</v>
      </c>
      <c r="C19" s="18"/>
      <c r="D19" s="21">
        <v>1</v>
      </c>
      <c r="E19" s="22" t="s">
        <v>14</v>
      </c>
      <c r="F19" s="21">
        <v>1</v>
      </c>
      <c r="G19" s="31" t="s">
        <v>59</v>
      </c>
      <c r="H19" s="21">
        <v>1</v>
      </c>
      <c r="I19" s="22" t="s">
        <v>58</v>
      </c>
      <c r="J19" s="21">
        <v>1</v>
      </c>
      <c r="K19" s="23" t="s">
        <v>74</v>
      </c>
    </row>
    <row r="20" spans="1:11" s="3" customFormat="1" ht="20.100000000000001" customHeight="1" thickBot="1">
      <c r="A20" s="465"/>
      <c r="B20" s="30">
        <v>2</v>
      </c>
      <c r="C20" s="18"/>
      <c r="D20" s="21">
        <v>2</v>
      </c>
      <c r="E20" s="22" t="s">
        <v>75</v>
      </c>
      <c r="F20" s="21">
        <v>2</v>
      </c>
      <c r="G20" s="22" t="s">
        <v>65</v>
      </c>
      <c r="H20" s="21">
        <v>2</v>
      </c>
      <c r="I20" s="22" t="s">
        <v>44</v>
      </c>
      <c r="J20" s="21">
        <v>2</v>
      </c>
      <c r="K20" s="23" t="s">
        <v>78</v>
      </c>
    </row>
    <row r="21" spans="1:11" ht="20.100000000000001" customHeight="1" thickTop="1" thickBot="1">
      <c r="A21" s="464" t="s">
        <v>84</v>
      </c>
      <c r="B21" s="443">
        <f>+B14+1</f>
        <v>42459</v>
      </c>
      <c r="C21" s="443"/>
      <c r="D21" s="432">
        <f>+D14+1</f>
        <v>42466</v>
      </c>
      <c r="E21" s="432"/>
      <c r="F21" s="432">
        <f>+F14+1</f>
        <v>42473</v>
      </c>
      <c r="G21" s="432"/>
      <c r="H21" s="432">
        <f>+H14+1</f>
        <v>42480</v>
      </c>
      <c r="I21" s="432"/>
      <c r="J21" s="432">
        <f>+J14+1</f>
        <v>42487</v>
      </c>
      <c r="K21" s="433"/>
    </row>
    <row r="22" spans="1:11" ht="20.100000000000001" customHeight="1">
      <c r="A22" s="465"/>
      <c r="B22" s="439">
        <v>0.27083333333333331</v>
      </c>
      <c r="C22" s="440"/>
      <c r="D22" s="452">
        <v>0.27083333333333331</v>
      </c>
      <c r="E22" s="453"/>
      <c r="F22" s="434">
        <v>0.27083333333333331</v>
      </c>
      <c r="G22" s="449"/>
      <c r="H22" s="434">
        <v>0.27083333333333331</v>
      </c>
      <c r="I22" s="449"/>
      <c r="J22" s="434">
        <v>0.27083333333333331</v>
      </c>
      <c r="K22" s="435"/>
    </row>
    <row r="23" spans="1:11" ht="20.100000000000001" customHeight="1">
      <c r="A23" s="465"/>
      <c r="B23" s="30">
        <v>1</v>
      </c>
      <c r="C23" s="18"/>
      <c r="D23" s="32">
        <v>1</v>
      </c>
      <c r="E23" s="22" t="s">
        <v>42</v>
      </c>
      <c r="F23" s="21">
        <v>1</v>
      </c>
      <c r="G23" s="22" t="s">
        <v>62</v>
      </c>
      <c r="H23" s="21">
        <v>1</v>
      </c>
      <c r="I23" s="22" t="s">
        <v>53</v>
      </c>
      <c r="J23" s="21">
        <v>1</v>
      </c>
      <c r="K23" s="23" t="s">
        <v>5</v>
      </c>
    </row>
    <row r="24" spans="1:11" ht="20.100000000000001" customHeight="1">
      <c r="A24" s="465"/>
      <c r="B24" s="30">
        <v>2</v>
      </c>
      <c r="C24" s="18"/>
      <c r="D24" s="32">
        <v>2</v>
      </c>
      <c r="E24" s="22" t="s">
        <v>63</v>
      </c>
      <c r="F24" s="21">
        <v>2</v>
      </c>
      <c r="G24" s="22" t="s">
        <v>43</v>
      </c>
      <c r="H24" s="21">
        <v>2</v>
      </c>
      <c r="I24" s="22" t="s">
        <v>3</v>
      </c>
      <c r="J24" s="21">
        <v>2</v>
      </c>
      <c r="K24" s="23" t="s">
        <v>2</v>
      </c>
    </row>
    <row r="25" spans="1:11" ht="20.100000000000001" customHeight="1">
      <c r="A25" s="465"/>
      <c r="B25" s="33"/>
      <c r="C25" s="18"/>
      <c r="D25" s="32"/>
      <c r="E25" s="34"/>
      <c r="F25" s="21"/>
      <c r="G25" s="22"/>
      <c r="H25" s="21"/>
      <c r="I25" s="22"/>
      <c r="J25" s="21"/>
      <c r="K25" s="23"/>
    </row>
    <row r="26" spans="1:11" ht="20.100000000000001" customHeight="1">
      <c r="A26" s="465"/>
      <c r="B26" s="441">
        <v>0.79166666666666663</v>
      </c>
      <c r="C26" s="442"/>
      <c r="D26" s="458">
        <v>0.79166666666666663</v>
      </c>
      <c r="E26" s="459"/>
      <c r="F26" s="436">
        <v>0.79166666666666663</v>
      </c>
      <c r="G26" s="451"/>
      <c r="H26" s="436">
        <v>0.79166666666666663</v>
      </c>
      <c r="I26" s="451"/>
      <c r="J26" s="436">
        <v>0.79166666666666663</v>
      </c>
      <c r="K26" s="437"/>
    </row>
    <row r="27" spans="1:11" s="3" customFormat="1" ht="20.100000000000001" customHeight="1">
      <c r="A27" s="465"/>
      <c r="B27" s="30">
        <v>1</v>
      </c>
      <c r="C27" s="18"/>
      <c r="D27" s="32">
        <v>1</v>
      </c>
      <c r="E27" s="22" t="s">
        <v>25</v>
      </c>
      <c r="F27" s="21">
        <v>1</v>
      </c>
      <c r="G27" s="22" t="s">
        <v>70</v>
      </c>
      <c r="H27" s="21">
        <v>1</v>
      </c>
      <c r="I27" s="22" t="s">
        <v>60</v>
      </c>
      <c r="J27" s="21">
        <v>1</v>
      </c>
      <c r="K27" s="23" t="s">
        <v>57</v>
      </c>
    </row>
    <row r="28" spans="1:11" s="3" customFormat="1" ht="20.100000000000001" customHeight="1">
      <c r="A28" s="465"/>
      <c r="B28" s="35">
        <v>2</v>
      </c>
      <c r="C28" s="18"/>
      <c r="D28" s="32">
        <v>2</v>
      </c>
      <c r="E28" s="34" t="s">
        <v>73</v>
      </c>
      <c r="F28" s="21">
        <v>2</v>
      </c>
      <c r="G28" s="22" t="s">
        <v>6</v>
      </c>
      <c r="H28" s="21">
        <v>2</v>
      </c>
      <c r="I28" s="22" t="s">
        <v>61</v>
      </c>
      <c r="J28" s="21">
        <v>2</v>
      </c>
      <c r="K28" s="23" t="s">
        <v>65</v>
      </c>
    </row>
    <row r="29" spans="1:11" ht="20.100000000000001" customHeight="1" thickBot="1">
      <c r="A29" s="466"/>
      <c r="B29" s="36"/>
      <c r="C29" s="37"/>
      <c r="D29" s="38"/>
      <c r="E29" s="39"/>
      <c r="F29" s="40"/>
      <c r="G29" s="41"/>
      <c r="H29" s="40"/>
      <c r="I29" s="41"/>
      <c r="J29" s="40"/>
      <c r="K29" s="42"/>
    </row>
    <row r="30" spans="1:11" ht="20.100000000000001" customHeight="1" thickTop="1" thickBot="1">
      <c r="A30" s="464" t="s">
        <v>1</v>
      </c>
      <c r="B30" s="443">
        <f>+B21+1</f>
        <v>42460</v>
      </c>
      <c r="C30" s="443"/>
      <c r="D30" s="432">
        <f>+D21+1</f>
        <v>42467</v>
      </c>
      <c r="E30" s="432"/>
      <c r="F30" s="432">
        <f>+F21+1</f>
        <v>42474</v>
      </c>
      <c r="G30" s="432"/>
      <c r="H30" s="432">
        <f>+H21+1</f>
        <v>42481</v>
      </c>
      <c r="I30" s="432"/>
      <c r="J30" s="432">
        <f>+J21+1</f>
        <v>42488</v>
      </c>
      <c r="K30" s="433"/>
    </row>
    <row r="31" spans="1:11" ht="20.100000000000001" customHeight="1">
      <c r="A31" s="465"/>
      <c r="B31" s="439">
        <v>0.27083333333333331</v>
      </c>
      <c r="C31" s="440"/>
      <c r="D31" s="434">
        <v>0.27083333333333331</v>
      </c>
      <c r="E31" s="449"/>
      <c r="F31" s="434">
        <v>0.27083333333333331</v>
      </c>
      <c r="G31" s="449"/>
      <c r="H31" s="434">
        <v>0.27083333333333331</v>
      </c>
      <c r="I31" s="449"/>
      <c r="J31" s="434">
        <v>0.27083333333333331</v>
      </c>
      <c r="K31" s="435"/>
    </row>
    <row r="32" spans="1:11" ht="20.100000000000001" customHeight="1">
      <c r="A32" s="465"/>
      <c r="B32" s="30">
        <v>1</v>
      </c>
      <c r="C32" s="18"/>
      <c r="D32" s="21">
        <v>1</v>
      </c>
      <c r="E32" s="22" t="s">
        <v>4</v>
      </c>
      <c r="F32" s="21">
        <v>1</v>
      </c>
      <c r="G32" s="22" t="s">
        <v>41</v>
      </c>
      <c r="H32" s="21">
        <v>1</v>
      </c>
      <c r="I32" s="22" t="s">
        <v>42</v>
      </c>
      <c r="J32" s="21">
        <v>1</v>
      </c>
      <c r="K32" s="23" t="s">
        <v>53</v>
      </c>
    </row>
    <row r="33" spans="1:11" ht="20.100000000000001" customHeight="1">
      <c r="A33" s="465"/>
      <c r="B33" s="30">
        <v>2</v>
      </c>
      <c r="C33" s="18"/>
      <c r="D33" s="21">
        <v>2</v>
      </c>
      <c r="E33" s="22" t="s">
        <v>57</v>
      </c>
      <c r="F33" s="21">
        <v>2</v>
      </c>
      <c r="G33" s="22" t="s">
        <v>43</v>
      </c>
      <c r="H33" s="21">
        <v>2</v>
      </c>
      <c r="I33" s="22" t="s">
        <v>3</v>
      </c>
      <c r="J33" s="21">
        <v>2</v>
      </c>
      <c r="K33" s="23" t="s">
        <v>2</v>
      </c>
    </row>
    <row r="34" spans="1:11" ht="20.100000000000001" customHeight="1">
      <c r="A34" s="465"/>
      <c r="B34" s="441">
        <v>0.79166666666666663</v>
      </c>
      <c r="C34" s="442"/>
      <c r="D34" s="436">
        <v>0.79166666666666663</v>
      </c>
      <c r="E34" s="451"/>
      <c r="F34" s="436">
        <v>0.79166666666666663</v>
      </c>
      <c r="G34" s="451"/>
      <c r="H34" s="436">
        <v>0.79166666666666663</v>
      </c>
      <c r="I34" s="451"/>
      <c r="J34" s="436">
        <v>0.79166666666666663</v>
      </c>
      <c r="K34" s="437"/>
    </row>
    <row r="35" spans="1:11" s="3" customFormat="1" ht="20.100000000000001" customHeight="1">
      <c r="A35" s="465"/>
      <c r="B35" s="30">
        <v>1</v>
      </c>
      <c r="C35" s="18"/>
      <c r="D35" s="21">
        <v>1</v>
      </c>
      <c r="E35" s="22" t="s">
        <v>44</v>
      </c>
      <c r="F35" s="21">
        <v>1</v>
      </c>
      <c r="G35" s="22" t="s">
        <v>47</v>
      </c>
      <c r="H35" s="21">
        <v>1</v>
      </c>
      <c r="I35" s="22" t="s">
        <v>56</v>
      </c>
      <c r="J35" s="21">
        <v>1</v>
      </c>
      <c r="K35" s="23" t="s">
        <v>47</v>
      </c>
    </row>
    <row r="36" spans="1:11" ht="20.100000000000001" customHeight="1" thickBot="1">
      <c r="A36" s="466"/>
      <c r="B36" s="36">
        <v>2</v>
      </c>
      <c r="C36" s="37"/>
      <c r="D36" s="40">
        <v>2</v>
      </c>
      <c r="E36" s="41" t="s">
        <v>64</v>
      </c>
      <c r="F36" s="40">
        <v>2</v>
      </c>
      <c r="G36" s="41" t="s">
        <v>46</v>
      </c>
      <c r="H36" s="40">
        <v>2</v>
      </c>
      <c r="I36" s="41" t="s">
        <v>72</v>
      </c>
      <c r="J36" s="40">
        <v>2</v>
      </c>
      <c r="K36" s="42" t="s">
        <v>46</v>
      </c>
    </row>
    <row r="37" spans="1:11" ht="20.100000000000001" customHeight="1" thickTop="1" thickBot="1">
      <c r="A37" s="464" t="s">
        <v>87</v>
      </c>
      <c r="B37" s="432">
        <f>+B30+1</f>
        <v>42461</v>
      </c>
      <c r="C37" s="432"/>
      <c r="D37" s="432">
        <f>+D30+1</f>
        <v>42468</v>
      </c>
      <c r="E37" s="432"/>
      <c r="F37" s="432">
        <f>+F30+1</f>
        <v>42475</v>
      </c>
      <c r="G37" s="432"/>
      <c r="H37" s="432">
        <f>+H30+1</f>
        <v>42482</v>
      </c>
      <c r="I37" s="432"/>
      <c r="J37" s="432">
        <f>+J30+1</f>
        <v>42489</v>
      </c>
      <c r="K37" s="433"/>
    </row>
    <row r="38" spans="1:11" ht="20.100000000000001" customHeight="1">
      <c r="A38" s="465"/>
      <c r="B38" s="460">
        <v>0.27083333333333331</v>
      </c>
      <c r="C38" s="449"/>
      <c r="D38" s="434">
        <v>0.27083333333333331</v>
      </c>
      <c r="E38" s="449"/>
      <c r="F38" s="434">
        <v>0.27083333333333331</v>
      </c>
      <c r="G38" s="449"/>
      <c r="H38" s="434">
        <v>0.27083333333333331</v>
      </c>
      <c r="I38" s="449"/>
      <c r="J38" s="434">
        <v>0.27083333333333331</v>
      </c>
      <c r="K38" s="435"/>
    </row>
    <row r="39" spans="1:11" ht="20.100000000000001" customHeight="1">
      <c r="A39" s="465"/>
      <c r="B39" s="43">
        <v>1</v>
      </c>
      <c r="C39" s="22" t="s">
        <v>3</v>
      </c>
      <c r="D39" s="21">
        <v>1</v>
      </c>
      <c r="E39" s="22" t="s">
        <v>79</v>
      </c>
      <c r="F39" s="21">
        <v>1</v>
      </c>
      <c r="G39" s="22" t="s">
        <v>3</v>
      </c>
      <c r="H39" s="21">
        <v>1</v>
      </c>
      <c r="I39" s="22" t="s">
        <v>62</v>
      </c>
      <c r="J39" s="21">
        <v>1</v>
      </c>
      <c r="K39" s="23" t="s">
        <v>57</v>
      </c>
    </row>
    <row r="40" spans="1:11" ht="20.100000000000001" customHeight="1">
      <c r="A40" s="465"/>
      <c r="B40" s="43">
        <v>2</v>
      </c>
      <c r="C40" s="22" t="s">
        <v>2</v>
      </c>
      <c r="D40" s="21">
        <v>2</v>
      </c>
      <c r="E40" s="22" t="s">
        <v>5</v>
      </c>
      <c r="F40" s="21">
        <v>2</v>
      </c>
      <c r="G40" s="22" t="s">
        <v>2</v>
      </c>
      <c r="H40" s="21">
        <v>2</v>
      </c>
      <c r="I40" s="22" t="s">
        <v>53</v>
      </c>
      <c r="J40" s="21">
        <v>2</v>
      </c>
      <c r="K40" s="23" t="s">
        <v>4</v>
      </c>
    </row>
    <row r="41" spans="1:11" ht="20.100000000000001" customHeight="1">
      <c r="A41" s="465"/>
      <c r="B41" s="461">
        <v>0.79166666666666663</v>
      </c>
      <c r="C41" s="451"/>
      <c r="D41" s="436">
        <v>0.79166666666666663</v>
      </c>
      <c r="E41" s="451"/>
      <c r="F41" s="436">
        <v>0.79166666666666663</v>
      </c>
      <c r="G41" s="451"/>
      <c r="H41" s="436">
        <v>0.79166666666666663</v>
      </c>
      <c r="I41" s="451"/>
      <c r="J41" s="436">
        <v>0.79166666666666663</v>
      </c>
      <c r="K41" s="437"/>
    </row>
    <row r="42" spans="1:11" s="3" customFormat="1" ht="20.100000000000001" customHeight="1">
      <c r="A42" s="465"/>
      <c r="B42" s="43">
        <v>1</v>
      </c>
      <c r="C42" s="22" t="s">
        <v>60</v>
      </c>
      <c r="D42" s="21">
        <v>1</v>
      </c>
      <c r="E42" s="22" t="s">
        <v>75</v>
      </c>
      <c r="F42" s="21">
        <v>1</v>
      </c>
      <c r="G42" s="22" t="s">
        <v>7</v>
      </c>
      <c r="H42" s="21">
        <v>1</v>
      </c>
      <c r="I42" s="22" t="s">
        <v>76</v>
      </c>
      <c r="J42" s="21">
        <v>1</v>
      </c>
      <c r="K42" s="22" t="s">
        <v>36</v>
      </c>
    </row>
    <row r="43" spans="1:11" ht="20.100000000000001" customHeight="1" thickBot="1">
      <c r="A43" s="466"/>
      <c r="B43" s="44">
        <v>2</v>
      </c>
      <c r="C43" s="41" t="s">
        <v>29</v>
      </c>
      <c r="D43" s="40">
        <v>2</v>
      </c>
      <c r="E43" s="41" t="s">
        <v>49</v>
      </c>
      <c r="F43" s="40">
        <v>2</v>
      </c>
      <c r="G43" s="41" t="s">
        <v>50</v>
      </c>
      <c r="H43" s="40">
        <v>2</v>
      </c>
      <c r="I43" s="41" t="s">
        <v>69</v>
      </c>
      <c r="J43" s="40">
        <v>2</v>
      </c>
      <c r="K43" s="41" t="s">
        <v>29</v>
      </c>
    </row>
    <row r="44" spans="1:11" ht="20.100000000000001" customHeight="1" thickTop="1" thickBot="1">
      <c r="A44" s="464" t="s">
        <v>86</v>
      </c>
      <c r="B44" s="432">
        <f>+B37+1</f>
        <v>42462</v>
      </c>
      <c r="C44" s="432"/>
      <c r="D44" s="432">
        <f>+D37+1</f>
        <v>42469</v>
      </c>
      <c r="E44" s="432"/>
      <c r="F44" s="432">
        <f>+F37+1</f>
        <v>42476</v>
      </c>
      <c r="G44" s="432"/>
      <c r="H44" s="432">
        <f>+H37+1</f>
        <v>42483</v>
      </c>
      <c r="I44" s="432"/>
      <c r="J44" s="432">
        <f>+J37+1</f>
        <v>42490</v>
      </c>
      <c r="K44" s="433"/>
    </row>
    <row r="45" spans="1:11" ht="20.100000000000001" customHeight="1">
      <c r="A45" s="465"/>
      <c r="B45" s="460">
        <v>0.27083333333333331</v>
      </c>
      <c r="C45" s="449"/>
      <c r="D45" s="434">
        <v>0.27083333333333331</v>
      </c>
      <c r="E45" s="449"/>
      <c r="F45" s="434">
        <v>0.27083333333333331</v>
      </c>
      <c r="G45" s="449"/>
      <c r="H45" s="434">
        <v>0.27083333333333331</v>
      </c>
      <c r="I45" s="449"/>
      <c r="J45" s="434">
        <v>0.27083333333333331</v>
      </c>
      <c r="K45" s="435"/>
    </row>
    <row r="46" spans="1:11" ht="20.100000000000001" customHeight="1">
      <c r="A46" s="465"/>
      <c r="B46" s="43">
        <v>1</v>
      </c>
      <c r="C46" s="22" t="s">
        <v>42</v>
      </c>
      <c r="D46" s="21">
        <v>1</v>
      </c>
      <c r="E46" s="22" t="s">
        <v>5</v>
      </c>
      <c r="F46" s="21">
        <v>1</v>
      </c>
      <c r="G46" s="23" t="s">
        <v>53</v>
      </c>
      <c r="H46" s="21">
        <v>1</v>
      </c>
      <c r="I46" s="22" t="s">
        <v>4</v>
      </c>
      <c r="J46" s="21">
        <v>1</v>
      </c>
      <c r="K46" s="23" t="s">
        <v>63</v>
      </c>
    </row>
    <row r="47" spans="1:11" ht="20.100000000000001" customHeight="1" thickBot="1">
      <c r="A47" s="465"/>
      <c r="B47" s="43">
        <v>2</v>
      </c>
      <c r="C47" s="22" t="s">
        <v>43</v>
      </c>
      <c r="D47" s="21">
        <v>2</v>
      </c>
      <c r="E47" s="22" t="s">
        <v>3</v>
      </c>
      <c r="F47" s="21">
        <v>2</v>
      </c>
      <c r="G47" s="23" t="s">
        <v>2</v>
      </c>
      <c r="H47" s="21">
        <v>2</v>
      </c>
      <c r="I47" s="22" t="s">
        <v>57</v>
      </c>
      <c r="J47" s="21">
        <v>2</v>
      </c>
      <c r="K47" s="23" t="s">
        <v>42</v>
      </c>
    </row>
    <row r="48" spans="1:11" ht="20.100000000000001" customHeight="1">
      <c r="A48" s="465"/>
      <c r="B48" s="434">
        <v>0.79166666666666663</v>
      </c>
      <c r="C48" s="449"/>
      <c r="D48" s="434">
        <v>0.79166666666666663</v>
      </c>
      <c r="E48" s="449"/>
      <c r="F48" s="434">
        <v>0.79166666666666663</v>
      </c>
      <c r="G48" s="449"/>
      <c r="H48" s="434">
        <v>0.79166666666666663</v>
      </c>
      <c r="I48" s="449"/>
      <c r="J48" s="434">
        <v>0.79166666666666663</v>
      </c>
      <c r="K48" s="435"/>
    </row>
    <row r="49" spans="1:11" ht="20.100000000000001" customHeight="1">
      <c r="A49" s="465"/>
      <c r="B49" s="21">
        <v>1</v>
      </c>
      <c r="C49" s="22" t="s">
        <v>44</v>
      </c>
      <c r="D49" s="21">
        <v>1</v>
      </c>
      <c r="E49" s="22" t="s">
        <v>76</v>
      </c>
      <c r="F49" s="21">
        <v>1</v>
      </c>
      <c r="G49" s="22" t="s">
        <v>41</v>
      </c>
      <c r="H49" s="21">
        <v>1</v>
      </c>
      <c r="I49" s="22" t="s">
        <v>42</v>
      </c>
      <c r="J49" s="21">
        <v>1</v>
      </c>
      <c r="K49" s="23" t="s">
        <v>49</v>
      </c>
    </row>
    <row r="50" spans="1:11" ht="20.100000000000001" customHeight="1">
      <c r="A50" s="465"/>
      <c r="B50" s="21">
        <v>2</v>
      </c>
      <c r="C50" s="22" t="s">
        <v>45</v>
      </c>
      <c r="D50" s="21">
        <v>2</v>
      </c>
      <c r="E50" s="22" t="s">
        <v>14</v>
      </c>
      <c r="F50" s="21">
        <v>2</v>
      </c>
      <c r="G50" s="22" t="s">
        <v>45</v>
      </c>
      <c r="H50" s="21">
        <v>2</v>
      </c>
      <c r="I50" s="22" t="s">
        <v>8</v>
      </c>
      <c r="J50" s="21">
        <v>2</v>
      </c>
      <c r="K50" s="23" t="s">
        <v>58</v>
      </c>
    </row>
    <row r="51" spans="1:11" s="3" customFormat="1" ht="20.100000000000001" customHeight="1">
      <c r="A51" s="465"/>
      <c r="B51" s="21">
        <v>3</v>
      </c>
      <c r="C51" s="22" t="s">
        <v>41</v>
      </c>
      <c r="D51" s="21">
        <v>3</v>
      </c>
      <c r="E51" s="22" t="s">
        <v>7</v>
      </c>
      <c r="F51" s="21">
        <v>3</v>
      </c>
      <c r="G51" s="22" t="s">
        <v>49</v>
      </c>
      <c r="H51" s="21">
        <v>3</v>
      </c>
      <c r="I51" s="22" t="s">
        <v>63</v>
      </c>
      <c r="J51" s="21">
        <v>3</v>
      </c>
      <c r="K51" s="23" t="s">
        <v>53</v>
      </c>
    </row>
    <row r="52" spans="1:11" ht="20.100000000000001" customHeight="1" thickBot="1">
      <c r="A52" s="466"/>
      <c r="B52" s="40">
        <v>4</v>
      </c>
      <c r="C52" s="22" t="s">
        <v>28</v>
      </c>
      <c r="D52" s="40">
        <v>4</v>
      </c>
      <c r="E52" s="41" t="s">
        <v>77</v>
      </c>
      <c r="F52" s="40">
        <v>4</v>
      </c>
      <c r="G52" s="41" t="s">
        <v>66</v>
      </c>
      <c r="H52" s="40">
        <v>4</v>
      </c>
      <c r="I52" s="41" t="s">
        <v>69</v>
      </c>
      <c r="J52" s="40">
        <v>4</v>
      </c>
      <c r="K52" s="42" t="s">
        <v>66</v>
      </c>
    </row>
    <row r="53" spans="1:11" ht="20.100000000000001" customHeight="1" thickTop="1" thickBot="1">
      <c r="A53" s="464" t="s">
        <v>85</v>
      </c>
      <c r="B53" s="432">
        <f>+B44+1</f>
        <v>42463</v>
      </c>
      <c r="C53" s="432"/>
      <c r="D53" s="432">
        <f>+D44+1</f>
        <v>42470</v>
      </c>
      <c r="E53" s="432"/>
      <c r="F53" s="432">
        <f>+F44+1</f>
        <v>42477</v>
      </c>
      <c r="G53" s="432"/>
      <c r="H53" s="432">
        <f>+H44+1</f>
        <v>42484</v>
      </c>
      <c r="I53" s="433"/>
      <c r="J53" s="438"/>
      <c r="K53" s="438"/>
    </row>
    <row r="54" spans="1:11" ht="20.100000000000001" customHeight="1">
      <c r="A54" s="465"/>
      <c r="B54" s="434">
        <v>0.29166666666666669</v>
      </c>
      <c r="C54" s="449"/>
      <c r="D54" s="434">
        <v>0.29166666666666669</v>
      </c>
      <c r="E54" s="449"/>
      <c r="F54" s="434">
        <v>0.29166666666666669</v>
      </c>
      <c r="G54" s="449"/>
      <c r="H54" s="434">
        <v>0.29166666666666669</v>
      </c>
      <c r="I54" s="449"/>
      <c r="J54" s="45"/>
      <c r="K54" s="46" t="s">
        <v>9</v>
      </c>
    </row>
    <row r="55" spans="1:11" ht="20.100000000000001" customHeight="1">
      <c r="A55" s="465"/>
      <c r="B55" s="21">
        <v>1</v>
      </c>
      <c r="C55" s="22" t="s">
        <v>46</v>
      </c>
      <c r="D55" s="21">
        <v>1</v>
      </c>
      <c r="E55" s="22" t="s">
        <v>4</v>
      </c>
      <c r="F55" s="21">
        <v>1</v>
      </c>
      <c r="G55" s="22" t="s">
        <v>3</v>
      </c>
      <c r="H55" s="21">
        <v>1</v>
      </c>
      <c r="I55" s="23" t="s">
        <v>8</v>
      </c>
      <c r="J55" s="47"/>
      <c r="K55" s="47"/>
    </row>
    <row r="56" spans="1:11" ht="20.100000000000001" customHeight="1">
      <c r="A56" s="465"/>
      <c r="B56" s="21">
        <v>2</v>
      </c>
      <c r="C56" s="22" t="s">
        <v>47</v>
      </c>
      <c r="D56" s="21">
        <v>2</v>
      </c>
      <c r="E56" s="22" t="s">
        <v>57</v>
      </c>
      <c r="F56" s="21">
        <v>2</v>
      </c>
      <c r="G56" s="22" t="s">
        <v>43</v>
      </c>
      <c r="H56" s="21">
        <v>2</v>
      </c>
      <c r="I56" s="23" t="s">
        <v>47</v>
      </c>
      <c r="J56" s="47"/>
      <c r="K56" s="47" t="s">
        <v>80</v>
      </c>
    </row>
    <row r="57" spans="1:11" ht="20.100000000000001" customHeight="1">
      <c r="A57" s="465"/>
      <c r="B57" s="21">
        <v>3</v>
      </c>
      <c r="C57" s="22" t="s">
        <v>8</v>
      </c>
      <c r="D57" s="21">
        <v>3</v>
      </c>
      <c r="E57" s="22" t="s">
        <v>64</v>
      </c>
      <c r="F57" s="21">
        <v>3</v>
      </c>
      <c r="G57" s="22" t="s">
        <v>2</v>
      </c>
      <c r="H57" s="21">
        <v>3</v>
      </c>
      <c r="I57" s="23" t="s">
        <v>42</v>
      </c>
      <c r="J57" s="47"/>
      <c r="K57" s="47" t="s">
        <v>81</v>
      </c>
    </row>
    <row r="58" spans="1:11" ht="20.100000000000001" customHeight="1" thickBot="1">
      <c r="A58" s="465"/>
      <c r="B58" s="21">
        <v>4</v>
      </c>
      <c r="C58" s="22" t="s">
        <v>2</v>
      </c>
      <c r="D58" s="21">
        <v>4</v>
      </c>
      <c r="E58" s="22" t="s">
        <v>42</v>
      </c>
      <c r="F58" s="21">
        <v>4</v>
      </c>
      <c r="G58" s="22" t="s">
        <v>41</v>
      </c>
      <c r="H58" s="21">
        <v>4</v>
      </c>
      <c r="I58" s="23" t="s">
        <v>46</v>
      </c>
      <c r="J58" s="47"/>
      <c r="K58" s="47"/>
    </row>
    <row r="59" spans="1:11" ht="20.100000000000001" customHeight="1">
      <c r="A59" s="465"/>
      <c r="B59" s="434">
        <v>0.4375</v>
      </c>
      <c r="C59" s="449"/>
      <c r="D59" s="434">
        <v>0.4375</v>
      </c>
      <c r="E59" s="449"/>
      <c r="F59" s="434">
        <v>0.4375</v>
      </c>
      <c r="G59" s="449"/>
      <c r="H59" s="434">
        <v>0.4375</v>
      </c>
      <c r="I59" s="435"/>
      <c r="J59" s="47"/>
      <c r="K59" s="47" t="s">
        <v>82</v>
      </c>
    </row>
    <row r="60" spans="1:11" ht="20.100000000000001" customHeight="1">
      <c r="A60" s="465"/>
      <c r="B60" s="21">
        <v>1</v>
      </c>
      <c r="C60" s="22" t="s">
        <v>49</v>
      </c>
      <c r="D60" s="21">
        <v>1</v>
      </c>
      <c r="E60" s="22" t="s">
        <v>59</v>
      </c>
      <c r="F60" s="21">
        <v>1</v>
      </c>
      <c r="G60" s="22" t="s">
        <v>50</v>
      </c>
      <c r="H60" s="21">
        <v>1</v>
      </c>
      <c r="I60" s="23" t="s">
        <v>44</v>
      </c>
      <c r="J60" s="47"/>
      <c r="K60" s="48"/>
    </row>
    <row r="61" spans="1:11" ht="20.100000000000001" customHeight="1">
      <c r="A61" s="465"/>
      <c r="B61" s="21">
        <v>2</v>
      </c>
      <c r="C61" s="22" t="s">
        <v>50</v>
      </c>
      <c r="D61" s="21">
        <v>2</v>
      </c>
      <c r="E61" s="22" t="s">
        <v>65</v>
      </c>
      <c r="F61" s="21">
        <v>2</v>
      </c>
      <c r="G61" s="22" t="s">
        <v>57</v>
      </c>
      <c r="H61" s="21">
        <v>2</v>
      </c>
      <c r="I61" s="23" t="s">
        <v>65</v>
      </c>
      <c r="J61" s="47"/>
      <c r="K61" s="49" t="s">
        <v>83</v>
      </c>
    </row>
    <row r="62" spans="1:11" ht="20.100000000000001" customHeight="1">
      <c r="A62" s="465"/>
      <c r="B62" s="21">
        <v>3</v>
      </c>
      <c r="C62" s="22" t="s">
        <v>60</v>
      </c>
      <c r="D62" s="21">
        <v>3</v>
      </c>
      <c r="E62" s="22" t="s">
        <v>51</v>
      </c>
      <c r="F62" s="21">
        <v>3</v>
      </c>
      <c r="G62" s="22" t="s">
        <v>49</v>
      </c>
      <c r="H62" s="21">
        <v>3</v>
      </c>
      <c r="I62" s="23" t="s">
        <v>7</v>
      </c>
      <c r="J62" s="47"/>
      <c r="K62" s="47"/>
    </row>
    <row r="63" spans="1:11" ht="20.100000000000001" customHeight="1" thickBot="1">
      <c r="A63" s="465"/>
      <c r="B63" s="21">
        <v>4</v>
      </c>
      <c r="C63" s="22" t="s">
        <v>61</v>
      </c>
      <c r="D63" s="21">
        <v>4</v>
      </c>
      <c r="E63" s="51" t="s">
        <v>48</v>
      </c>
      <c r="F63" s="21">
        <v>4</v>
      </c>
      <c r="G63" s="22" t="s">
        <v>4</v>
      </c>
      <c r="H63" s="21">
        <v>4</v>
      </c>
      <c r="I63" s="23" t="s">
        <v>59</v>
      </c>
      <c r="J63" s="47"/>
      <c r="K63" s="47"/>
    </row>
    <row r="64" spans="1:11" ht="20.100000000000001" customHeight="1">
      <c r="A64" s="465"/>
      <c r="B64" s="434">
        <v>0.72916666666666663</v>
      </c>
      <c r="C64" s="449"/>
      <c r="D64" s="434">
        <v>0.72916666666666663</v>
      </c>
      <c r="E64" s="449"/>
      <c r="F64" s="434">
        <v>0.72916666666666663</v>
      </c>
      <c r="G64" s="449"/>
      <c r="H64" s="434">
        <v>0.72916666666666663</v>
      </c>
      <c r="I64" s="435"/>
      <c r="J64" s="47"/>
      <c r="K64" s="47"/>
    </row>
    <row r="65" spans="1:11" ht="20.100000000000001" customHeight="1">
      <c r="A65" s="465"/>
      <c r="B65" s="21">
        <v>1</v>
      </c>
      <c r="C65" s="22" t="s">
        <v>53</v>
      </c>
      <c r="D65" s="21">
        <v>1</v>
      </c>
      <c r="E65" s="22" t="s">
        <v>21</v>
      </c>
      <c r="F65" s="21">
        <v>1</v>
      </c>
      <c r="G65" s="22" t="s">
        <v>6</v>
      </c>
      <c r="H65" s="21">
        <v>1</v>
      </c>
      <c r="I65" s="23" t="s">
        <v>66</v>
      </c>
      <c r="J65" s="47"/>
      <c r="K65" s="47"/>
    </row>
    <row r="66" spans="1:11" ht="20.100000000000001" customHeight="1">
      <c r="A66" s="465"/>
      <c r="B66" s="21">
        <v>2</v>
      </c>
      <c r="C66" s="22" t="s">
        <v>21</v>
      </c>
      <c r="D66" s="21">
        <v>2</v>
      </c>
      <c r="E66" s="22" t="s">
        <v>62</v>
      </c>
      <c r="F66" s="21">
        <v>2</v>
      </c>
      <c r="G66" s="22" t="s">
        <v>51</v>
      </c>
      <c r="H66" s="21">
        <v>2</v>
      </c>
      <c r="I66" s="23" t="s">
        <v>21</v>
      </c>
      <c r="J66" s="47"/>
      <c r="K66" s="47"/>
    </row>
    <row r="67" spans="1:11" ht="20.100000000000001" customHeight="1">
      <c r="A67" s="465"/>
      <c r="B67" s="21">
        <v>3</v>
      </c>
      <c r="C67" s="22" t="s">
        <v>52</v>
      </c>
      <c r="D67" s="21">
        <v>3</v>
      </c>
      <c r="E67" s="22" t="s">
        <v>41</v>
      </c>
      <c r="F67" s="21">
        <v>3</v>
      </c>
      <c r="G67" s="22" t="s">
        <v>22</v>
      </c>
      <c r="H67" s="21">
        <v>3</v>
      </c>
      <c r="I67" s="22" t="s">
        <v>41</v>
      </c>
      <c r="J67" s="47"/>
      <c r="K67" s="47"/>
    </row>
    <row r="68" spans="1:11" ht="20.100000000000001" customHeight="1" thickBot="1">
      <c r="A68" s="465"/>
      <c r="B68" s="21">
        <v>4</v>
      </c>
      <c r="C68" s="22" t="s">
        <v>22</v>
      </c>
      <c r="D68" s="21">
        <v>4</v>
      </c>
      <c r="E68" s="22" t="s">
        <v>45</v>
      </c>
      <c r="F68" s="21">
        <v>4</v>
      </c>
      <c r="G68" s="51" t="s">
        <v>48</v>
      </c>
      <c r="H68" s="21">
        <v>4</v>
      </c>
      <c r="I68" s="22" t="s">
        <v>45</v>
      </c>
      <c r="J68" s="47"/>
      <c r="K68" s="47"/>
    </row>
    <row r="69" spans="1:11" ht="20.100000000000001" customHeight="1">
      <c r="A69" s="465"/>
      <c r="B69" s="434">
        <v>0.79166666666666663</v>
      </c>
      <c r="C69" s="449"/>
      <c r="D69" s="434">
        <v>0.79166666666666663</v>
      </c>
      <c r="E69" s="449"/>
      <c r="F69" s="434">
        <v>0.79166666666666663</v>
      </c>
      <c r="G69" s="449"/>
      <c r="H69" s="434">
        <v>0.79166666666666663</v>
      </c>
      <c r="I69" s="435"/>
      <c r="J69" s="47"/>
      <c r="K69" s="47"/>
    </row>
    <row r="70" spans="1:11" ht="20.100000000000001" customHeight="1">
      <c r="A70" s="465"/>
      <c r="B70" s="21">
        <v>1</v>
      </c>
      <c r="C70" s="22" t="s">
        <v>54</v>
      </c>
      <c r="D70" s="21">
        <v>1</v>
      </c>
      <c r="E70" s="22" t="s">
        <v>22</v>
      </c>
      <c r="F70" s="21">
        <v>1</v>
      </c>
      <c r="G70" s="22" t="s">
        <v>56</v>
      </c>
      <c r="H70" s="21">
        <v>1</v>
      </c>
      <c r="I70" s="22" t="s">
        <v>22</v>
      </c>
      <c r="J70" s="47"/>
      <c r="K70" s="47"/>
    </row>
    <row r="71" spans="1:11" ht="20.100000000000001" customHeight="1">
      <c r="A71" s="465"/>
      <c r="B71" s="21">
        <v>2</v>
      </c>
      <c r="C71" s="22" t="s">
        <v>55</v>
      </c>
      <c r="D71" s="21">
        <v>2</v>
      </c>
      <c r="E71" s="22" t="s">
        <v>63</v>
      </c>
      <c r="F71" s="21">
        <v>2</v>
      </c>
      <c r="G71" s="22" t="s">
        <v>55</v>
      </c>
      <c r="H71" s="21">
        <v>2</v>
      </c>
      <c r="I71" s="23" t="s">
        <v>51</v>
      </c>
      <c r="J71" s="47"/>
      <c r="K71" s="47"/>
    </row>
    <row r="72" spans="1:11" ht="20.100000000000001" customHeight="1">
      <c r="A72" s="465"/>
      <c r="B72" s="21">
        <v>3</v>
      </c>
      <c r="C72" s="22" t="s">
        <v>6</v>
      </c>
      <c r="D72" s="21">
        <v>3</v>
      </c>
      <c r="E72" s="22" t="s">
        <v>58</v>
      </c>
      <c r="F72" s="21">
        <v>3</v>
      </c>
      <c r="G72" s="22" t="s">
        <v>54</v>
      </c>
      <c r="H72" s="21">
        <v>3</v>
      </c>
      <c r="I72" s="50" t="s">
        <v>48</v>
      </c>
      <c r="J72" s="47"/>
      <c r="K72" s="47"/>
    </row>
    <row r="73" spans="1:11" ht="20.100000000000001" customHeight="1" thickBot="1">
      <c r="A73" s="466"/>
      <c r="B73" s="40">
        <v>4</v>
      </c>
      <c r="C73" s="41" t="s">
        <v>56</v>
      </c>
      <c r="D73" s="40">
        <v>4</v>
      </c>
      <c r="E73" s="41" t="s">
        <v>54</v>
      </c>
      <c r="F73" s="40">
        <v>4</v>
      </c>
      <c r="G73" s="41" t="s">
        <v>52</v>
      </c>
      <c r="H73" s="40">
        <v>4</v>
      </c>
      <c r="I73" s="42" t="s">
        <v>6</v>
      </c>
      <c r="J73" s="47"/>
      <c r="K73" s="47"/>
    </row>
    <row r="74" spans="1:11" ht="15" thickTop="1">
      <c r="J74" s="7"/>
      <c r="K74" s="7"/>
    </row>
    <row r="76" spans="1:11">
      <c r="C76" s="8" t="s">
        <v>11</v>
      </c>
    </row>
    <row r="77" spans="1:11">
      <c r="C77" s="9" t="s">
        <v>12</v>
      </c>
    </row>
    <row r="78" spans="1:11">
      <c r="C78" s="8" t="s">
        <v>6</v>
      </c>
    </row>
    <row r="79" spans="1:11">
      <c r="C79" s="8" t="s">
        <v>13</v>
      </c>
    </row>
    <row r="80" spans="1:11">
      <c r="C80" s="8" t="s">
        <v>14</v>
      </c>
    </row>
    <row r="81" spans="3:3">
      <c r="C81" s="8" t="s">
        <v>15</v>
      </c>
    </row>
    <row r="82" spans="3:3">
      <c r="C82" s="9" t="s">
        <v>16</v>
      </c>
    </row>
    <row r="83" spans="3:3">
      <c r="C83" s="8" t="s">
        <v>17</v>
      </c>
    </row>
    <row r="84" spans="3:3">
      <c r="C84" s="8" t="s">
        <v>18</v>
      </c>
    </row>
    <row r="85" spans="3:3">
      <c r="C85" s="8" t="s">
        <v>19</v>
      </c>
    </row>
    <row r="86" spans="3:3">
      <c r="C86" s="8" t="s">
        <v>20</v>
      </c>
    </row>
    <row r="87" spans="3:3">
      <c r="C87" s="8" t="s">
        <v>21</v>
      </c>
    </row>
    <row r="88" spans="3:3">
      <c r="C88" s="8" t="s">
        <v>22</v>
      </c>
    </row>
    <row r="89" spans="3:3">
      <c r="C89" s="8" t="s">
        <v>23</v>
      </c>
    </row>
    <row r="90" spans="3:3">
      <c r="C90" s="8" t="s">
        <v>24</v>
      </c>
    </row>
    <row r="91" spans="3:3">
      <c r="C91" s="8" t="s">
        <v>25</v>
      </c>
    </row>
    <row r="92" spans="3:3">
      <c r="C92" s="10" t="s">
        <v>26</v>
      </c>
    </row>
    <row r="93" spans="3:3">
      <c r="C93" s="8" t="s">
        <v>27</v>
      </c>
    </row>
    <row r="94" spans="3:3">
      <c r="C94" s="8" t="s">
        <v>28</v>
      </c>
    </row>
    <row r="95" spans="3:3">
      <c r="C95" s="8" t="s">
        <v>29</v>
      </c>
    </row>
    <row r="96" spans="3:3">
      <c r="C96" s="8" t="s">
        <v>2</v>
      </c>
    </row>
    <row r="97" spans="3:3">
      <c r="C97" s="8" t="s">
        <v>30</v>
      </c>
    </row>
    <row r="98" spans="3:3">
      <c r="C98" s="8" t="s">
        <v>31</v>
      </c>
    </row>
    <row r="99" spans="3:3">
      <c r="C99" s="8" t="s">
        <v>32</v>
      </c>
    </row>
    <row r="100" spans="3:3">
      <c r="C100" s="8" t="s">
        <v>4</v>
      </c>
    </row>
    <row r="101" spans="3:3">
      <c r="C101" s="8" t="s">
        <v>33</v>
      </c>
    </row>
    <row r="102" spans="3:3">
      <c r="C102" s="8" t="s">
        <v>3</v>
      </c>
    </row>
    <row r="103" spans="3:3">
      <c r="C103" s="8" t="s">
        <v>34</v>
      </c>
    </row>
    <row r="104" spans="3:3">
      <c r="C104" s="8" t="s">
        <v>35</v>
      </c>
    </row>
    <row r="105" spans="3:3">
      <c r="C105" s="8" t="s">
        <v>8</v>
      </c>
    </row>
    <row r="106" spans="3:3">
      <c r="C106" s="8" t="s">
        <v>36</v>
      </c>
    </row>
    <row r="107" spans="3:3">
      <c r="C107" s="8" t="s">
        <v>5</v>
      </c>
    </row>
    <row r="108" spans="3:3">
      <c r="C108" s="8" t="s">
        <v>37</v>
      </c>
    </row>
    <row r="109" spans="3:3">
      <c r="C109" s="8" t="s">
        <v>7</v>
      </c>
    </row>
    <row r="110" spans="3:3">
      <c r="C110" s="11" t="s">
        <v>38</v>
      </c>
    </row>
    <row r="111" spans="3:3">
      <c r="C111" s="8" t="s">
        <v>39</v>
      </c>
    </row>
    <row r="112" spans="3:3">
      <c r="C112" s="8" t="s">
        <v>40</v>
      </c>
    </row>
    <row r="113" spans="3:3">
      <c r="C113" s="8" t="s">
        <v>41</v>
      </c>
    </row>
  </sheetData>
  <mergeCells count="119">
    <mergeCell ref="A5:A13"/>
    <mergeCell ref="A44:A52"/>
    <mergeCell ref="A21:A29"/>
    <mergeCell ref="J5:K5"/>
    <mergeCell ref="J6:K6"/>
    <mergeCell ref="J10:K10"/>
    <mergeCell ref="G2:K3"/>
    <mergeCell ref="A37:A43"/>
    <mergeCell ref="A30:A36"/>
    <mergeCell ref="A14:A20"/>
    <mergeCell ref="B6:C6"/>
    <mergeCell ref="H37:I37"/>
    <mergeCell ref="H38:I38"/>
    <mergeCell ref="H41:I41"/>
    <mergeCell ref="H44:I44"/>
    <mergeCell ref="H45:I45"/>
    <mergeCell ref="H48:I48"/>
    <mergeCell ref="H21:I21"/>
    <mergeCell ref="H22:I22"/>
    <mergeCell ref="H26:I26"/>
    <mergeCell ref="H30:I30"/>
    <mergeCell ref="H31:I31"/>
    <mergeCell ref="H34:I34"/>
    <mergeCell ref="H5:I5"/>
    <mergeCell ref="B69:C69"/>
    <mergeCell ref="D69:E69"/>
    <mergeCell ref="F69:G69"/>
    <mergeCell ref="H69:I69"/>
    <mergeCell ref="A53:A73"/>
    <mergeCell ref="B59:C59"/>
    <mergeCell ref="F59:G59"/>
    <mergeCell ref="H59:I59"/>
    <mergeCell ref="H53:I53"/>
    <mergeCell ref="H54:I54"/>
    <mergeCell ref="H64:I64"/>
    <mergeCell ref="D53:E53"/>
    <mergeCell ref="D54:E54"/>
    <mergeCell ref="D59:E59"/>
    <mergeCell ref="D64:E64"/>
    <mergeCell ref="H6:I6"/>
    <mergeCell ref="H10:I10"/>
    <mergeCell ref="H14:I14"/>
    <mergeCell ref="H15:I15"/>
    <mergeCell ref="H18:I18"/>
    <mergeCell ref="F48:G48"/>
    <mergeCell ref="F53:G53"/>
    <mergeCell ref="F54:G54"/>
    <mergeCell ref="F64:G64"/>
    <mergeCell ref="F34:G34"/>
    <mergeCell ref="F37:G37"/>
    <mergeCell ref="F38:G38"/>
    <mergeCell ref="F41:G41"/>
    <mergeCell ref="F44:G44"/>
    <mergeCell ref="F45:G45"/>
    <mergeCell ref="F18:G18"/>
    <mergeCell ref="F21:G21"/>
    <mergeCell ref="F22:G22"/>
    <mergeCell ref="F26:G26"/>
    <mergeCell ref="F30:G30"/>
    <mergeCell ref="F31:G31"/>
    <mergeCell ref="F5:G5"/>
    <mergeCell ref="F6:G6"/>
    <mergeCell ref="F10:G10"/>
    <mergeCell ref="F14:G14"/>
    <mergeCell ref="F15:G15"/>
    <mergeCell ref="D37:E37"/>
    <mergeCell ref="D38:E38"/>
    <mergeCell ref="D41:E41"/>
    <mergeCell ref="D44:E44"/>
    <mergeCell ref="D45:E45"/>
    <mergeCell ref="D48:E48"/>
    <mergeCell ref="D5:E5"/>
    <mergeCell ref="D14:E14"/>
    <mergeCell ref="D15:E15"/>
    <mergeCell ref="D18:E18"/>
    <mergeCell ref="D21:E21"/>
    <mergeCell ref="D22:E22"/>
    <mergeCell ref="B64:C64"/>
    <mergeCell ref="D6:E6"/>
    <mergeCell ref="D10:E10"/>
    <mergeCell ref="D26:E26"/>
    <mergeCell ref="D30:E30"/>
    <mergeCell ref="D31:E31"/>
    <mergeCell ref="D34:E34"/>
    <mergeCell ref="B53:C53"/>
    <mergeCell ref="B54:C54"/>
    <mergeCell ref="B37:C37"/>
    <mergeCell ref="B38:C38"/>
    <mergeCell ref="B41:C41"/>
    <mergeCell ref="B44:C44"/>
    <mergeCell ref="B45:C45"/>
    <mergeCell ref="B48:C48"/>
    <mergeCell ref="B21:C21"/>
    <mergeCell ref="B22:C22"/>
    <mergeCell ref="B26:C26"/>
    <mergeCell ref="B30:C30"/>
    <mergeCell ref="B31:C31"/>
    <mergeCell ref="B34:C34"/>
    <mergeCell ref="B5:C5"/>
    <mergeCell ref="B10:C10"/>
    <mergeCell ref="B14:C14"/>
    <mergeCell ref="B15:C15"/>
    <mergeCell ref="B18:C18"/>
    <mergeCell ref="J37:K37"/>
    <mergeCell ref="J38:K38"/>
    <mergeCell ref="J41:K41"/>
    <mergeCell ref="J44:K44"/>
    <mergeCell ref="J45:K45"/>
    <mergeCell ref="J48:K48"/>
    <mergeCell ref="J53:K53"/>
    <mergeCell ref="J14:K14"/>
    <mergeCell ref="J15:K15"/>
    <mergeCell ref="J18:K18"/>
    <mergeCell ref="J21:K21"/>
    <mergeCell ref="J22:K22"/>
    <mergeCell ref="J26:K26"/>
    <mergeCell ref="J30:K30"/>
    <mergeCell ref="J31:K31"/>
    <mergeCell ref="J34:K34"/>
  </mergeCells>
  <pageMargins left="0.31496062992125984" right="0.19685039370078741" top="0.35433070866141736" bottom="0.35433070866141736" header="0.31496062992125984" footer="0.31496062992125984"/>
  <pageSetup paperSize="14" scale="6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3"/>
  <sheetViews>
    <sheetView topLeftCell="A10" zoomScale="70" zoomScaleNormal="70" workbookViewId="0">
      <selection activeCell="E8" sqref="E8"/>
    </sheetView>
  </sheetViews>
  <sheetFormatPr baseColWidth="10" defaultRowHeight="15"/>
  <cols>
    <col min="1" max="1" width="9.140625" style="61" customWidth="1"/>
    <col min="2" max="2" width="3.140625" style="61" bestFit="1" customWidth="1"/>
    <col min="3" max="3" width="26.28515625" style="61" customWidth="1"/>
    <col min="4" max="4" width="3" style="57" bestFit="1" customWidth="1"/>
    <col min="5" max="5" width="28" style="53" customWidth="1"/>
    <col min="6" max="6" width="3.140625" style="1" bestFit="1" customWidth="1"/>
    <col min="7" max="7" width="26.28515625" style="5" customWidth="1"/>
    <col min="8" max="8" width="3.140625" style="1" bestFit="1" customWidth="1"/>
    <col min="9" max="9" width="25.7109375" style="5" customWidth="1"/>
    <col min="10" max="10" width="3.140625" style="1" bestFit="1" customWidth="1"/>
    <col min="11" max="11" width="28.7109375" style="5" customWidth="1"/>
    <col min="12" max="12" width="4.140625" style="1" customWidth="1"/>
    <col min="13" max="13" width="29.85546875" style="5" customWidth="1"/>
  </cols>
  <sheetData>
    <row r="1" spans="1:13" ht="8.25" customHeight="1" thickBot="1">
      <c r="A1" s="60"/>
      <c r="B1" s="60"/>
      <c r="C1" s="60"/>
      <c r="D1" s="56"/>
      <c r="E1" s="52"/>
      <c r="F1" s="16"/>
      <c r="G1" s="15"/>
      <c r="H1" s="16"/>
      <c r="I1" s="15"/>
      <c r="J1" s="16"/>
      <c r="K1" s="15"/>
      <c r="L1" s="16"/>
      <c r="M1" s="15"/>
    </row>
    <row r="2" spans="1:13" ht="18">
      <c r="A2" s="60"/>
      <c r="B2" s="60"/>
      <c r="C2" s="60"/>
      <c r="D2" s="56"/>
      <c r="E2" s="52"/>
      <c r="F2" s="468" t="s">
        <v>90</v>
      </c>
      <c r="G2" s="469"/>
      <c r="H2" s="469"/>
      <c r="I2" s="469"/>
      <c r="J2" s="469"/>
      <c r="K2" s="469"/>
      <c r="L2" s="469"/>
      <c r="M2" s="470"/>
    </row>
    <row r="3" spans="1:13" ht="18.75" thickBot="1">
      <c r="A3" s="60"/>
      <c r="B3" s="60"/>
      <c r="C3" s="60"/>
      <c r="D3" s="56"/>
      <c r="E3" s="52"/>
      <c r="F3" s="471"/>
      <c r="G3" s="472"/>
      <c r="H3" s="472"/>
      <c r="I3" s="472"/>
      <c r="J3" s="472"/>
      <c r="K3" s="472"/>
      <c r="L3" s="472"/>
      <c r="M3" s="473"/>
    </row>
    <row r="4" spans="1:13" ht="18.75" thickBot="1">
      <c r="A4" s="60"/>
      <c r="B4" s="60"/>
      <c r="C4" s="60"/>
      <c r="D4" s="56"/>
      <c r="E4" s="52"/>
      <c r="F4" s="16"/>
      <c r="G4" s="15"/>
      <c r="H4" s="16"/>
      <c r="I4" s="15"/>
      <c r="J4" s="16"/>
      <c r="K4" s="15"/>
      <c r="L4" s="16"/>
      <c r="M4" s="15"/>
    </row>
    <row r="5" spans="1:13" s="58" customFormat="1" ht="24.75" thickTop="1" thickBot="1">
      <c r="A5" s="485" t="s">
        <v>0</v>
      </c>
      <c r="B5" s="62"/>
      <c r="C5" s="63"/>
      <c r="D5" s="488">
        <v>42492</v>
      </c>
      <c r="E5" s="488"/>
      <c r="F5" s="488">
        <f>+D56+1</f>
        <v>42499</v>
      </c>
      <c r="G5" s="488"/>
      <c r="H5" s="488">
        <f>+F56+1</f>
        <v>42506</v>
      </c>
      <c r="I5" s="488"/>
      <c r="J5" s="488">
        <f>+H56+1</f>
        <v>42513</v>
      </c>
      <c r="K5" s="488"/>
      <c r="L5" s="488">
        <f>+J56+1</f>
        <v>42520</v>
      </c>
      <c r="M5" s="489"/>
    </row>
    <row r="6" spans="1:13" s="59" customFormat="1" ht="22.5">
      <c r="A6" s="486"/>
      <c r="B6" s="64"/>
      <c r="C6" s="65"/>
      <c r="D6" s="490">
        <v>0.27083333333333331</v>
      </c>
      <c r="E6" s="491"/>
      <c r="F6" s="475">
        <v>0.27083333333333331</v>
      </c>
      <c r="G6" s="476"/>
      <c r="H6" s="475">
        <v>0.27083333333333331</v>
      </c>
      <c r="I6" s="476"/>
      <c r="J6" s="475">
        <v>0.27083333333333331</v>
      </c>
      <c r="K6" s="476"/>
      <c r="L6" s="475">
        <v>0.27083333333333331</v>
      </c>
      <c r="M6" s="477"/>
    </row>
    <row r="7" spans="1:13" ht="23.25">
      <c r="A7" s="486"/>
      <c r="B7" s="64"/>
      <c r="C7" s="65"/>
      <c r="D7" s="66">
        <v>1</v>
      </c>
      <c r="E7" s="67" t="s">
        <v>3</v>
      </c>
      <c r="F7" s="66">
        <v>1</v>
      </c>
      <c r="G7" s="68" t="s">
        <v>101</v>
      </c>
      <c r="H7" s="69">
        <v>1</v>
      </c>
      <c r="I7" s="68" t="s">
        <v>98</v>
      </c>
      <c r="J7" s="70">
        <v>1</v>
      </c>
      <c r="K7" s="71" t="s">
        <v>43</v>
      </c>
      <c r="L7" s="70">
        <v>1</v>
      </c>
      <c r="M7" s="72" t="s">
        <v>125</v>
      </c>
    </row>
    <row r="8" spans="1:13" ht="23.25">
      <c r="A8" s="486"/>
      <c r="B8" s="64"/>
      <c r="C8" s="65"/>
      <c r="D8" s="66">
        <v>2</v>
      </c>
      <c r="E8" s="67" t="s">
        <v>109</v>
      </c>
      <c r="F8" s="69">
        <v>2</v>
      </c>
      <c r="G8" s="68" t="s">
        <v>57</v>
      </c>
      <c r="H8" s="69">
        <v>2</v>
      </c>
      <c r="I8" s="68" t="s">
        <v>126</v>
      </c>
      <c r="J8" s="70">
        <v>2</v>
      </c>
      <c r="K8" s="71" t="s">
        <v>115</v>
      </c>
      <c r="L8" s="70">
        <v>2</v>
      </c>
      <c r="M8" s="72" t="s">
        <v>3</v>
      </c>
    </row>
    <row r="9" spans="1:13" ht="23.25" hidden="1">
      <c r="A9" s="486"/>
      <c r="B9" s="64"/>
      <c r="C9" s="65"/>
      <c r="D9" s="66"/>
      <c r="E9" s="67"/>
      <c r="F9" s="69">
        <v>3</v>
      </c>
      <c r="G9" s="68" t="s">
        <v>2</v>
      </c>
      <c r="H9" s="69"/>
      <c r="I9" s="68"/>
      <c r="J9" s="70"/>
      <c r="K9" s="71"/>
      <c r="L9" s="70"/>
      <c r="M9" s="72"/>
    </row>
    <row r="10" spans="1:13" s="59" customFormat="1" ht="22.5">
      <c r="A10" s="486"/>
      <c r="B10" s="64"/>
      <c r="C10" s="65"/>
      <c r="D10" s="478">
        <v>0.79166666666666663</v>
      </c>
      <c r="E10" s="479"/>
      <c r="F10" s="480">
        <v>0.79166666666666663</v>
      </c>
      <c r="G10" s="481"/>
      <c r="H10" s="480">
        <v>0.79166666666666663</v>
      </c>
      <c r="I10" s="481"/>
      <c r="J10" s="482">
        <v>0.79166666666666663</v>
      </c>
      <c r="K10" s="483"/>
      <c r="L10" s="482">
        <v>0.79166666666666663</v>
      </c>
      <c r="M10" s="484"/>
    </row>
    <row r="11" spans="1:13" ht="23.25">
      <c r="A11" s="486"/>
      <c r="B11" s="64"/>
      <c r="C11" s="65"/>
      <c r="D11" s="66">
        <v>1</v>
      </c>
      <c r="E11" s="67" t="s">
        <v>117</v>
      </c>
      <c r="F11" s="69">
        <v>1</v>
      </c>
      <c r="G11" s="68" t="s">
        <v>126</v>
      </c>
      <c r="H11" s="69">
        <v>1</v>
      </c>
      <c r="I11" s="68" t="s">
        <v>108</v>
      </c>
      <c r="J11" s="70">
        <v>1</v>
      </c>
      <c r="K11" s="71" t="s">
        <v>60</v>
      </c>
      <c r="L11" s="70">
        <v>1</v>
      </c>
      <c r="M11" s="72" t="s">
        <v>124</v>
      </c>
    </row>
    <row r="12" spans="1:13" ht="24" thickBot="1">
      <c r="A12" s="486"/>
      <c r="B12" s="64"/>
      <c r="C12" s="65"/>
      <c r="D12" s="66">
        <v>2</v>
      </c>
      <c r="E12" s="67" t="s">
        <v>122</v>
      </c>
      <c r="F12" s="69">
        <v>2</v>
      </c>
      <c r="G12" s="68" t="s">
        <v>102</v>
      </c>
      <c r="H12" s="69">
        <v>2</v>
      </c>
      <c r="I12" s="68" t="s">
        <v>63</v>
      </c>
      <c r="J12" s="70">
        <v>2</v>
      </c>
      <c r="K12" s="71" t="s">
        <v>61</v>
      </c>
      <c r="L12" s="70">
        <v>2</v>
      </c>
      <c r="M12" s="72" t="s">
        <v>118</v>
      </c>
    </row>
    <row r="13" spans="1:13" ht="24" hidden="1" thickBot="1">
      <c r="A13" s="487"/>
      <c r="B13" s="73"/>
      <c r="C13" s="73"/>
      <c r="D13" s="74"/>
      <c r="E13" s="74"/>
      <c r="F13" s="75">
        <v>3</v>
      </c>
      <c r="G13" s="76" t="s">
        <v>66</v>
      </c>
      <c r="H13" s="77"/>
      <c r="I13" s="78"/>
      <c r="J13" s="77"/>
      <c r="K13" s="78"/>
      <c r="L13" s="77"/>
      <c r="M13" s="79"/>
    </row>
    <row r="14" spans="1:13" ht="24.75" thickTop="1" thickBot="1">
      <c r="A14" s="485" t="s">
        <v>91</v>
      </c>
      <c r="B14" s="62"/>
      <c r="C14" s="63"/>
      <c r="D14" s="488">
        <f>+D5+1</f>
        <v>42493</v>
      </c>
      <c r="E14" s="488"/>
      <c r="F14" s="488">
        <f>+F5+1</f>
        <v>42500</v>
      </c>
      <c r="G14" s="488"/>
      <c r="H14" s="488">
        <f>+H5+1</f>
        <v>42507</v>
      </c>
      <c r="I14" s="488"/>
      <c r="J14" s="488">
        <f>+J5+1</f>
        <v>42514</v>
      </c>
      <c r="K14" s="488"/>
      <c r="L14" s="488">
        <f>+L5+1</f>
        <v>42521</v>
      </c>
      <c r="M14" s="489"/>
    </row>
    <row r="15" spans="1:13" ht="22.5">
      <c r="A15" s="486"/>
      <c r="B15" s="64"/>
      <c r="C15" s="65"/>
      <c r="D15" s="490">
        <v>0.27083333333333331</v>
      </c>
      <c r="E15" s="491"/>
      <c r="F15" s="500">
        <v>0.27083333333333331</v>
      </c>
      <c r="G15" s="501"/>
      <c r="H15" s="500">
        <v>0.27083333333333331</v>
      </c>
      <c r="I15" s="501"/>
      <c r="J15" s="492">
        <v>0.27083333333333331</v>
      </c>
      <c r="K15" s="499"/>
      <c r="L15" s="492">
        <v>0.27083333333333331</v>
      </c>
      <c r="M15" s="493"/>
    </row>
    <row r="16" spans="1:13" ht="23.25">
      <c r="A16" s="486"/>
      <c r="B16" s="64"/>
      <c r="C16" s="65"/>
      <c r="D16" s="66">
        <v>1</v>
      </c>
      <c r="E16" s="67" t="s">
        <v>97</v>
      </c>
      <c r="F16" s="70">
        <v>1</v>
      </c>
      <c r="G16" s="71" t="s">
        <v>115</v>
      </c>
      <c r="H16" s="70">
        <v>1</v>
      </c>
      <c r="I16" s="71" t="s">
        <v>2</v>
      </c>
      <c r="J16" s="70">
        <v>1</v>
      </c>
      <c r="K16" s="71" t="s">
        <v>42</v>
      </c>
      <c r="L16" s="70">
        <v>1</v>
      </c>
      <c r="M16" s="72" t="s">
        <v>4</v>
      </c>
    </row>
    <row r="17" spans="1:13" ht="23.25">
      <c r="A17" s="486"/>
      <c r="B17" s="64"/>
      <c r="C17" s="65"/>
      <c r="D17" s="66">
        <v>2</v>
      </c>
      <c r="E17" s="67" t="s">
        <v>126</v>
      </c>
      <c r="F17" s="70">
        <v>2</v>
      </c>
      <c r="G17" s="71" t="s">
        <v>116</v>
      </c>
      <c r="H17" s="70">
        <v>2</v>
      </c>
      <c r="I17" s="71" t="s">
        <v>120</v>
      </c>
      <c r="J17" s="70">
        <v>2</v>
      </c>
      <c r="K17" s="71" t="s">
        <v>53</v>
      </c>
      <c r="L17" s="70">
        <v>2</v>
      </c>
      <c r="M17" s="72" t="s">
        <v>57</v>
      </c>
    </row>
    <row r="18" spans="1:13" ht="24" thickBot="1">
      <c r="A18" s="486"/>
      <c r="B18" s="64"/>
      <c r="C18" s="65"/>
      <c r="D18" s="80">
        <v>3</v>
      </c>
      <c r="E18" s="81" t="s">
        <v>53</v>
      </c>
      <c r="F18" s="82"/>
      <c r="G18" s="83"/>
      <c r="H18" s="82"/>
      <c r="I18" s="83"/>
      <c r="J18" s="82"/>
      <c r="K18" s="83"/>
      <c r="L18" s="82"/>
      <c r="M18" s="84"/>
    </row>
    <row r="19" spans="1:13" ht="22.5">
      <c r="A19" s="486"/>
      <c r="B19" s="64"/>
      <c r="C19" s="85"/>
      <c r="D19" s="490">
        <v>0.79166666666666663</v>
      </c>
      <c r="E19" s="494"/>
      <c r="F19" s="495">
        <v>0.79166666666666663</v>
      </c>
      <c r="G19" s="496"/>
      <c r="H19" s="495">
        <v>0.79166666666666663</v>
      </c>
      <c r="I19" s="496"/>
      <c r="J19" s="497">
        <v>0.79166666666666663</v>
      </c>
      <c r="K19" s="498"/>
      <c r="L19" s="497">
        <v>0.79166666666666663</v>
      </c>
      <c r="M19" s="499"/>
    </row>
    <row r="20" spans="1:13" ht="23.25">
      <c r="A20" s="486"/>
      <c r="B20" s="64"/>
      <c r="C20" s="85"/>
      <c r="D20" s="66">
        <v>1</v>
      </c>
      <c r="E20" s="86" t="s">
        <v>7</v>
      </c>
      <c r="F20" s="87">
        <v>1</v>
      </c>
      <c r="G20" s="88" t="s">
        <v>64</v>
      </c>
      <c r="H20" s="87">
        <v>1</v>
      </c>
      <c r="I20" s="89" t="s">
        <v>48</v>
      </c>
      <c r="J20" s="87">
        <v>1</v>
      </c>
      <c r="K20" s="88" t="s">
        <v>64</v>
      </c>
      <c r="L20" s="87">
        <v>1</v>
      </c>
      <c r="M20" s="71" t="s">
        <v>113</v>
      </c>
    </row>
    <row r="21" spans="1:13" ht="24" thickBot="1">
      <c r="A21" s="487"/>
      <c r="B21" s="64"/>
      <c r="C21" s="85"/>
      <c r="D21" s="66">
        <v>2</v>
      </c>
      <c r="E21" s="86" t="s">
        <v>8</v>
      </c>
      <c r="F21" s="87">
        <v>2</v>
      </c>
      <c r="G21" s="88" t="s">
        <v>44</v>
      </c>
      <c r="H21" s="87">
        <v>2</v>
      </c>
      <c r="I21" s="88" t="s">
        <v>51</v>
      </c>
      <c r="J21" s="87">
        <v>2</v>
      </c>
      <c r="K21" s="88" t="s">
        <v>50</v>
      </c>
      <c r="L21" s="87">
        <v>2</v>
      </c>
      <c r="M21" s="71" t="s">
        <v>77</v>
      </c>
    </row>
    <row r="22" spans="1:13" ht="24.75" thickTop="1" thickBot="1">
      <c r="A22" s="90"/>
      <c r="B22" s="64"/>
      <c r="C22" s="85"/>
      <c r="D22" s="91">
        <v>3</v>
      </c>
      <c r="E22" s="92" t="s">
        <v>110</v>
      </c>
      <c r="F22" s="93"/>
      <c r="G22" s="94"/>
      <c r="H22" s="93"/>
      <c r="I22" s="94"/>
      <c r="J22" s="93"/>
      <c r="K22" s="94"/>
      <c r="L22" s="93"/>
      <c r="M22" s="95"/>
    </row>
    <row r="23" spans="1:13" ht="24.75" thickTop="1" thickBot="1">
      <c r="A23" s="485" t="s">
        <v>92</v>
      </c>
      <c r="B23" s="62"/>
      <c r="C23" s="96"/>
      <c r="D23" s="502">
        <f>+D14+1</f>
        <v>42494</v>
      </c>
      <c r="E23" s="503"/>
      <c r="F23" s="504">
        <f>+F14+1</f>
        <v>42501</v>
      </c>
      <c r="G23" s="504"/>
      <c r="H23" s="504">
        <f>+H14+1</f>
        <v>42508</v>
      </c>
      <c r="I23" s="504"/>
      <c r="J23" s="504">
        <f>+J14+1</f>
        <v>42515</v>
      </c>
      <c r="K23" s="504"/>
      <c r="L23" s="504"/>
      <c r="M23" s="505"/>
    </row>
    <row r="24" spans="1:13" ht="22.5">
      <c r="A24" s="486"/>
      <c r="B24" s="64"/>
      <c r="C24" s="85"/>
      <c r="D24" s="490">
        <v>0.27083333333333331</v>
      </c>
      <c r="E24" s="491"/>
      <c r="F24" s="480">
        <v>0.27083333333333331</v>
      </c>
      <c r="G24" s="481"/>
      <c r="H24" s="480">
        <v>0.27083333333333331</v>
      </c>
      <c r="I24" s="481"/>
      <c r="J24" s="482">
        <v>0.27083333333333331</v>
      </c>
      <c r="K24" s="483"/>
      <c r="L24" s="482"/>
      <c r="M24" s="484"/>
    </row>
    <row r="25" spans="1:13" ht="23.25">
      <c r="A25" s="486"/>
      <c r="B25" s="64"/>
      <c r="C25" s="85"/>
      <c r="D25" s="66">
        <v>1</v>
      </c>
      <c r="E25" s="67" t="s">
        <v>98</v>
      </c>
      <c r="F25" s="69">
        <v>1</v>
      </c>
      <c r="G25" s="71" t="s">
        <v>2</v>
      </c>
      <c r="H25" s="70">
        <v>1</v>
      </c>
      <c r="I25" s="71" t="s">
        <v>4</v>
      </c>
      <c r="J25" s="70">
        <v>1</v>
      </c>
      <c r="K25" s="71" t="s">
        <v>2</v>
      </c>
      <c r="L25" s="70"/>
      <c r="M25" s="72"/>
    </row>
    <row r="26" spans="1:13" ht="24" thickBot="1">
      <c r="A26" s="486"/>
      <c r="B26" s="64"/>
      <c r="C26" s="85"/>
      <c r="D26" s="66">
        <v>2</v>
      </c>
      <c r="E26" s="67" t="s">
        <v>2</v>
      </c>
      <c r="F26" s="69">
        <v>2</v>
      </c>
      <c r="G26" s="71" t="s">
        <v>97</v>
      </c>
      <c r="H26" s="70">
        <v>2</v>
      </c>
      <c r="I26" s="71" t="s">
        <v>57</v>
      </c>
      <c r="J26" s="70">
        <v>2</v>
      </c>
      <c r="K26" s="71" t="s">
        <v>7</v>
      </c>
      <c r="L26" s="70"/>
      <c r="M26" s="72"/>
    </row>
    <row r="27" spans="1:13" ht="24" hidden="1" thickBot="1">
      <c r="A27" s="486"/>
      <c r="B27" s="64"/>
      <c r="C27" s="85"/>
      <c r="D27" s="97"/>
      <c r="E27" s="67"/>
      <c r="F27" s="69"/>
      <c r="G27" s="68"/>
      <c r="H27" s="70"/>
      <c r="I27" s="71"/>
      <c r="J27" s="70"/>
      <c r="K27" s="71"/>
      <c r="L27" s="70"/>
      <c r="M27" s="72"/>
    </row>
    <row r="28" spans="1:13" ht="22.5">
      <c r="A28" s="486"/>
      <c r="B28" s="64"/>
      <c r="C28" s="85"/>
      <c r="D28" s="490">
        <v>0.79166666666666663</v>
      </c>
      <c r="E28" s="491"/>
      <c r="F28" s="480">
        <v>0.79166666666666663</v>
      </c>
      <c r="G28" s="481"/>
      <c r="H28" s="480">
        <v>0.79166666666666663</v>
      </c>
      <c r="I28" s="481"/>
      <c r="J28" s="482">
        <v>0.79166666666666663</v>
      </c>
      <c r="K28" s="483"/>
      <c r="L28" s="482"/>
      <c r="M28" s="484"/>
    </row>
    <row r="29" spans="1:13" ht="23.25">
      <c r="A29" s="486"/>
      <c r="B29" s="64"/>
      <c r="C29" s="85"/>
      <c r="D29" s="66">
        <v>1</v>
      </c>
      <c r="E29" s="67" t="s">
        <v>114</v>
      </c>
      <c r="F29" s="69">
        <v>1</v>
      </c>
      <c r="G29" s="71" t="s">
        <v>110</v>
      </c>
      <c r="H29" s="70">
        <v>1</v>
      </c>
      <c r="I29" s="71" t="s">
        <v>66</v>
      </c>
      <c r="J29" s="70">
        <v>1</v>
      </c>
      <c r="K29" s="71" t="s">
        <v>110</v>
      </c>
      <c r="L29" s="70"/>
      <c r="M29" s="72"/>
    </row>
    <row r="30" spans="1:13" ht="24" thickBot="1">
      <c r="A30" s="486"/>
      <c r="B30" s="64"/>
      <c r="C30" s="85"/>
      <c r="D30" s="66">
        <v>2</v>
      </c>
      <c r="E30" s="67" t="s">
        <v>112</v>
      </c>
      <c r="F30" s="69">
        <v>2</v>
      </c>
      <c r="G30" s="68" t="s">
        <v>57</v>
      </c>
      <c r="H30" s="70">
        <v>2</v>
      </c>
      <c r="I30" s="71" t="s">
        <v>111</v>
      </c>
      <c r="J30" s="70">
        <v>2</v>
      </c>
      <c r="K30" s="71" t="s">
        <v>75</v>
      </c>
      <c r="L30" s="70"/>
      <c r="M30" s="72"/>
    </row>
    <row r="31" spans="1:13" ht="24" hidden="1" thickBot="1">
      <c r="A31" s="487"/>
      <c r="B31" s="73"/>
      <c r="C31" s="73"/>
      <c r="D31" s="98"/>
      <c r="E31" s="99"/>
      <c r="F31" s="100"/>
      <c r="G31" s="101"/>
      <c r="H31" s="102"/>
      <c r="I31" s="103"/>
      <c r="J31" s="102"/>
      <c r="K31" s="103"/>
      <c r="L31" s="102"/>
      <c r="M31" s="104"/>
    </row>
    <row r="32" spans="1:13" ht="24.75" thickTop="1" thickBot="1">
      <c r="A32" s="485" t="s">
        <v>1</v>
      </c>
      <c r="B32" s="62"/>
      <c r="C32" s="96"/>
      <c r="D32" s="488">
        <f>+D23+1</f>
        <v>42495</v>
      </c>
      <c r="E32" s="488"/>
      <c r="F32" s="488">
        <f>+F23+1</f>
        <v>42502</v>
      </c>
      <c r="G32" s="488"/>
      <c r="H32" s="488">
        <f>+H23+1</f>
        <v>42509</v>
      </c>
      <c r="I32" s="488"/>
      <c r="J32" s="488">
        <f>+J23+1</f>
        <v>42516</v>
      </c>
      <c r="K32" s="488"/>
      <c r="L32" s="488"/>
      <c r="M32" s="489"/>
    </row>
    <row r="33" spans="1:13" ht="22.5">
      <c r="A33" s="486"/>
      <c r="B33" s="64"/>
      <c r="C33" s="85"/>
      <c r="D33" s="490">
        <v>0.27083333333333331</v>
      </c>
      <c r="E33" s="491"/>
      <c r="F33" s="480">
        <v>0.27083333333333331</v>
      </c>
      <c r="G33" s="481"/>
      <c r="H33" s="480">
        <v>0.27083333333333331</v>
      </c>
      <c r="I33" s="481"/>
      <c r="J33" s="482">
        <v>0.27083333333333331</v>
      </c>
      <c r="K33" s="483"/>
      <c r="L33" s="482"/>
      <c r="M33" s="484"/>
    </row>
    <row r="34" spans="1:13" ht="23.25">
      <c r="A34" s="486"/>
      <c r="B34" s="64"/>
      <c r="C34" s="85"/>
      <c r="D34" s="66">
        <v>1</v>
      </c>
      <c r="E34" s="67" t="s">
        <v>43</v>
      </c>
      <c r="F34" s="70">
        <v>1</v>
      </c>
      <c r="G34" s="71" t="s">
        <v>126</v>
      </c>
      <c r="H34" s="70">
        <v>1</v>
      </c>
      <c r="I34" s="71" t="s">
        <v>3</v>
      </c>
      <c r="J34" s="70">
        <v>1</v>
      </c>
      <c r="K34" s="71" t="s">
        <v>66</v>
      </c>
      <c r="L34" s="70"/>
      <c r="M34" s="72"/>
    </row>
    <row r="35" spans="1:13" ht="24" thickBot="1">
      <c r="A35" s="486"/>
      <c r="B35" s="64"/>
      <c r="C35" s="85"/>
      <c r="D35" s="66">
        <v>2</v>
      </c>
      <c r="E35" s="67" t="s">
        <v>126</v>
      </c>
      <c r="F35" s="70">
        <v>2</v>
      </c>
      <c r="G35" s="71" t="s">
        <v>66</v>
      </c>
      <c r="H35" s="70">
        <v>2</v>
      </c>
      <c r="I35" s="71" t="s">
        <v>121</v>
      </c>
      <c r="J35" s="70">
        <v>2</v>
      </c>
      <c r="K35" s="71" t="s">
        <v>53</v>
      </c>
      <c r="L35" s="70"/>
      <c r="M35" s="72"/>
    </row>
    <row r="36" spans="1:13" ht="22.5">
      <c r="A36" s="486"/>
      <c r="B36" s="64"/>
      <c r="C36" s="85"/>
      <c r="D36" s="490">
        <v>0.79166666666666663</v>
      </c>
      <c r="E36" s="491"/>
      <c r="F36" s="480">
        <v>0.79166666666666663</v>
      </c>
      <c r="G36" s="481"/>
      <c r="H36" s="480">
        <v>0.79166666666666663</v>
      </c>
      <c r="I36" s="481"/>
      <c r="J36" s="482">
        <v>0.79166666666666663</v>
      </c>
      <c r="K36" s="483"/>
      <c r="L36" s="482"/>
      <c r="M36" s="484"/>
    </row>
    <row r="37" spans="1:13" ht="23.25">
      <c r="A37" s="486"/>
      <c r="B37" s="64"/>
      <c r="C37" s="85"/>
      <c r="D37" s="66">
        <v>1</v>
      </c>
      <c r="E37" s="67" t="s">
        <v>46</v>
      </c>
      <c r="F37" s="70">
        <v>1</v>
      </c>
      <c r="G37" s="71" t="s">
        <v>8</v>
      </c>
      <c r="H37" s="70">
        <v>1</v>
      </c>
      <c r="I37" s="71" t="s">
        <v>59</v>
      </c>
      <c r="J37" s="70">
        <v>1</v>
      </c>
      <c r="K37" s="71" t="s">
        <v>46</v>
      </c>
      <c r="L37" s="70"/>
      <c r="M37" s="72"/>
    </row>
    <row r="38" spans="1:13" ht="24" thickBot="1">
      <c r="A38" s="487"/>
      <c r="B38" s="105"/>
      <c r="C38" s="73"/>
      <c r="D38" s="74">
        <v>2</v>
      </c>
      <c r="E38" s="99" t="s">
        <v>96</v>
      </c>
      <c r="F38" s="102">
        <v>2</v>
      </c>
      <c r="G38" s="103" t="s">
        <v>50</v>
      </c>
      <c r="H38" s="102">
        <v>2</v>
      </c>
      <c r="I38" s="103" t="s">
        <v>65</v>
      </c>
      <c r="J38" s="102">
        <v>2</v>
      </c>
      <c r="K38" s="103" t="s">
        <v>96</v>
      </c>
      <c r="L38" s="102"/>
      <c r="M38" s="104"/>
    </row>
    <row r="39" spans="1:13" ht="24.75" thickTop="1" thickBot="1">
      <c r="A39" s="485" t="s">
        <v>93</v>
      </c>
      <c r="B39" s="62"/>
      <c r="C39" s="96"/>
      <c r="D39" s="488">
        <f>+D32+1</f>
        <v>42496</v>
      </c>
      <c r="E39" s="488"/>
      <c r="F39" s="488">
        <f>+F32+1</f>
        <v>42503</v>
      </c>
      <c r="G39" s="488"/>
      <c r="H39" s="488">
        <f>+H32+1</f>
        <v>42510</v>
      </c>
      <c r="I39" s="488"/>
      <c r="J39" s="488">
        <f>+J32+1</f>
        <v>42517</v>
      </c>
      <c r="K39" s="488"/>
      <c r="L39" s="488"/>
      <c r="M39" s="489"/>
    </row>
    <row r="40" spans="1:13" ht="22.5">
      <c r="A40" s="486"/>
      <c r="B40" s="64"/>
      <c r="C40" s="85"/>
      <c r="D40" s="490">
        <v>0.27083333333333331</v>
      </c>
      <c r="E40" s="491"/>
      <c r="F40" s="480">
        <v>0.27083333333333331</v>
      </c>
      <c r="G40" s="481"/>
      <c r="H40" s="480">
        <v>0.27083333333333331</v>
      </c>
      <c r="I40" s="481"/>
      <c r="J40" s="482">
        <v>0.27083333333333331</v>
      </c>
      <c r="K40" s="483"/>
      <c r="L40" s="482"/>
      <c r="M40" s="484"/>
    </row>
    <row r="41" spans="1:13" ht="23.25">
      <c r="A41" s="486"/>
      <c r="B41" s="64"/>
      <c r="C41" s="85"/>
      <c r="D41" s="66">
        <v>1</v>
      </c>
      <c r="E41" s="67" t="s">
        <v>53</v>
      </c>
      <c r="F41" s="70">
        <v>1</v>
      </c>
      <c r="G41" s="71" t="s">
        <v>53</v>
      </c>
      <c r="H41" s="70">
        <v>1</v>
      </c>
      <c r="I41" s="71" t="s">
        <v>97</v>
      </c>
      <c r="J41" s="70">
        <v>1</v>
      </c>
      <c r="K41" s="71" t="s">
        <v>98</v>
      </c>
      <c r="L41" s="70"/>
      <c r="M41" s="72"/>
    </row>
    <row r="42" spans="1:13" ht="24" thickBot="1">
      <c r="A42" s="486"/>
      <c r="B42" s="64"/>
      <c r="C42" s="85"/>
      <c r="D42" s="66">
        <v>2</v>
      </c>
      <c r="E42" s="67" t="s">
        <v>108</v>
      </c>
      <c r="F42" s="70">
        <v>2</v>
      </c>
      <c r="G42" s="71" t="s">
        <v>63</v>
      </c>
      <c r="H42" s="70">
        <v>2</v>
      </c>
      <c r="I42" s="71" t="s">
        <v>43</v>
      </c>
      <c r="J42" s="70">
        <v>2</v>
      </c>
      <c r="K42" s="71" t="s">
        <v>115</v>
      </c>
      <c r="L42" s="70"/>
      <c r="M42" s="72"/>
    </row>
    <row r="43" spans="1:13" ht="22.5">
      <c r="A43" s="486"/>
      <c r="B43" s="64"/>
      <c r="C43" s="85"/>
      <c r="D43" s="490">
        <v>0.79166666666666663</v>
      </c>
      <c r="E43" s="491"/>
      <c r="F43" s="480">
        <v>0.79166666666666663</v>
      </c>
      <c r="G43" s="481"/>
      <c r="H43" s="480">
        <v>0.79166666666666663</v>
      </c>
      <c r="I43" s="481"/>
      <c r="J43" s="482">
        <v>0.79166666666666663</v>
      </c>
      <c r="K43" s="483"/>
      <c r="L43" s="482"/>
      <c r="M43" s="484"/>
    </row>
    <row r="44" spans="1:13" ht="23.25">
      <c r="A44" s="486"/>
      <c r="B44" s="64"/>
      <c r="C44" s="85"/>
      <c r="D44" s="106">
        <v>1</v>
      </c>
      <c r="E44" s="107" t="s">
        <v>99</v>
      </c>
      <c r="F44" s="70">
        <v>1</v>
      </c>
      <c r="G44" s="71" t="s">
        <v>55</v>
      </c>
      <c r="H44" s="70">
        <v>1</v>
      </c>
      <c r="I44" s="71" t="s">
        <v>54</v>
      </c>
      <c r="J44" s="70">
        <v>1</v>
      </c>
      <c r="K44" s="71" t="s">
        <v>53</v>
      </c>
      <c r="L44" s="70"/>
      <c r="M44" s="72"/>
    </row>
    <row r="45" spans="1:13" ht="24" thickBot="1">
      <c r="A45" s="487"/>
      <c r="B45" s="105"/>
      <c r="C45" s="73"/>
      <c r="D45" s="108">
        <v>2</v>
      </c>
      <c r="E45" s="109" t="s">
        <v>63</v>
      </c>
      <c r="F45" s="102">
        <v>2</v>
      </c>
      <c r="G45" s="103" t="s">
        <v>56</v>
      </c>
      <c r="H45" s="102">
        <v>2</v>
      </c>
      <c r="I45" s="103" t="s">
        <v>127</v>
      </c>
      <c r="J45" s="102">
        <v>2</v>
      </c>
      <c r="K45" s="103" t="s">
        <v>112</v>
      </c>
      <c r="L45" s="102"/>
      <c r="M45" s="104"/>
    </row>
    <row r="46" spans="1:13" ht="24.75" thickTop="1" thickBot="1">
      <c r="A46" s="485" t="s">
        <v>94</v>
      </c>
      <c r="B46" s="62"/>
      <c r="C46" s="96"/>
      <c r="D46" s="488">
        <f>+D39+1</f>
        <v>42497</v>
      </c>
      <c r="E46" s="488"/>
      <c r="F46" s="488">
        <f>+F39+1</f>
        <v>42504</v>
      </c>
      <c r="G46" s="488"/>
      <c r="H46" s="488">
        <f>+H39+1</f>
        <v>42511</v>
      </c>
      <c r="I46" s="488"/>
      <c r="J46" s="488">
        <f>+J39+1</f>
        <v>42518</v>
      </c>
      <c r="K46" s="488"/>
      <c r="L46" s="488"/>
      <c r="M46" s="489"/>
    </row>
    <row r="47" spans="1:13" ht="22.5">
      <c r="A47" s="486"/>
      <c r="B47" s="64"/>
      <c r="C47" s="85"/>
      <c r="D47" s="490">
        <v>0.27083333333333331</v>
      </c>
      <c r="E47" s="491"/>
      <c r="F47" s="480">
        <v>0.27083333333333331</v>
      </c>
      <c r="G47" s="481"/>
      <c r="H47" s="480">
        <v>0.27083333333333331</v>
      </c>
      <c r="I47" s="481"/>
      <c r="J47" s="482">
        <v>0.27083333333333331</v>
      </c>
      <c r="K47" s="483"/>
      <c r="L47" s="482"/>
      <c r="M47" s="484"/>
    </row>
    <row r="48" spans="1:13" ht="23.25">
      <c r="A48" s="486"/>
      <c r="B48" s="64"/>
      <c r="C48" s="85"/>
      <c r="D48" s="106">
        <v>1</v>
      </c>
      <c r="E48" s="107" t="s">
        <v>64</v>
      </c>
      <c r="F48" s="70">
        <v>1</v>
      </c>
      <c r="G48" s="71" t="s">
        <v>2</v>
      </c>
      <c r="H48" s="70">
        <v>1</v>
      </c>
      <c r="I48" s="72" t="s">
        <v>75</v>
      </c>
      <c r="J48" s="70">
        <v>1</v>
      </c>
      <c r="K48" s="71" t="s">
        <v>64</v>
      </c>
      <c r="L48" s="70"/>
      <c r="M48" s="72"/>
    </row>
    <row r="49" spans="1:13" ht="24" thickBot="1">
      <c r="A49" s="486"/>
      <c r="B49" s="64"/>
      <c r="C49" s="85"/>
      <c r="D49" s="106">
        <v>2</v>
      </c>
      <c r="E49" s="107" t="s">
        <v>133</v>
      </c>
      <c r="F49" s="70">
        <v>2</v>
      </c>
      <c r="G49" s="71" t="s">
        <v>8</v>
      </c>
      <c r="H49" s="70">
        <v>2</v>
      </c>
      <c r="I49" s="72" t="s">
        <v>126</v>
      </c>
      <c r="J49" s="70">
        <v>2</v>
      </c>
      <c r="K49" s="71" t="s">
        <v>133</v>
      </c>
      <c r="L49" s="70"/>
      <c r="M49" s="72"/>
    </row>
    <row r="50" spans="1:13" ht="22.5">
      <c r="A50" s="486"/>
      <c r="B50" s="64"/>
      <c r="C50" s="85"/>
      <c r="D50" s="490">
        <v>0.79166666666666663</v>
      </c>
      <c r="E50" s="491"/>
      <c r="F50" s="480">
        <v>0.79166666666666663</v>
      </c>
      <c r="G50" s="481"/>
      <c r="H50" s="480">
        <v>0.79166666666666663</v>
      </c>
      <c r="I50" s="481"/>
      <c r="J50" s="482">
        <v>0.79166666666666663</v>
      </c>
      <c r="K50" s="483"/>
      <c r="L50" s="482"/>
      <c r="M50" s="484"/>
    </row>
    <row r="51" spans="1:13" ht="23.25">
      <c r="A51" s="486"/>
      <c r="B51" s="64"/>
      <c r="C51" s="85"/>
      <c r="D51" s="106">
        <v>1</v>
      </c>
      <c r="E51" s="107" t="s">
        <v>126</v>
      </c>
      <c r="F51" s="70">
        <v>1</v>
      </c>
      <c r="G51" s="71" t="s">
        <v>98</v>
      </c>
      <c r="H51" s="70">
        <v>1</v>
      </c>
      <c r="I51" s="71" t="s">
        <v>44</v>
      </c>
      <c r="J51" s="70">
        <v>1</v>
      </c>
      <c r="K51" s="71" t="s">
        <v>98</v>
      </c>
      <c r="L51" s="70"/>
      <c r="M51" s="72"/>
    </row>
    <row r="52" spans="1:13" ht="23.25">
      <c r="A52" s="486"/>
      <c r="B52" s="64"/>
      <c r="C52" s="85"/>
      <c r="D52" s="106">
        <v>2</v>
      </c>
      <c r="E52" s="107" t="s">
        <v>14</v>
      </c>
      <c r="F52" s="70">
        <v>2</v>
      </c>
      <c r="G52" s="71" t="s">
        <v>119</v>
      </c>
      <c r="H52" s="70">
        <v>2</v>
      </c>
      <c r="I52" s="71" t="s">
        <v>14</v>
      </c>
      <c r="J52" s="70">
        <v>2</v>
      </c>
      <c r="K52" s="71" t="s">
        <v>106</v>
      </c>
      <c r="L52" s="70"/>
      <c r="M52" s="72"/>
    </row>
    <row r="53" spans="1:13" ht="23.25">
      <c r="A53" s="486"/>
      <c r="B53" s="64"/>
      <c r="C53" s="85"/>
      <c r="D53" s="106">
        <v>3</v>
      </c>
      <c r="E53" s="107" t="s">
        <v>58</v>
      </c>
      <c r="F53" s="70">
        <v>3</v>
      </c>
      <c r="G53" s="71" t="s">
        <v>97</v>
      </c>
      <c r="H53" s="70">
        <v>3</v>
      </c>
      <c r="I53" s="71" t="s">
        <v>58</v>
      </c>
      <c r="J53" s="70">
        <v>3</v>
      </c>
      <c r="K53" s="71" t="s">
        <v>41</v>
      </c>
      <c r="L53" s="70"/>
      <c r="M53" s="72"/>
    </row>
    <row r="54" spans="1:13" ht="23.25">
      <c r="A54" s="486"/>
      <c r="B54" s="64"/>
      <c r="C54" s="85"/>
      <c r="D54" s="110">
        <v>4</v>
      </c>
      <c r="E54" s="111" t="s">
        <v>75</v>
      </c>
      <c r="F54" s="112">
        <v>4</v>
      </c>
      <c r="G54" s="113" t="s">
        <v>66</v>
      </c>
      <c r="H54" s="112">
        <v>4</v>
      </c>
      <c r="I54" s="113" t="s">
        <v>53</v>
      </c>
      <c r="J54" s="112">
        <v>4</v>
      </c>
      <c r="K54" s="113" t="s">
        <v>59</v>
      </c>
      <c r="L54" s="112"/>
      <c r="M54" s="114"/>
    </row>
    <row r="55" spans="1:13" ht="24" thickBot="1">
      <c r="A55" s="487"/>
      <c r="B55" s="105"/>
      <c r="C55" s="73"/>
      <c r="D55" s="115"/>
      <c r="E55" s="116"/>
      <c r="F55" s="117">
        <v>5</v>
      </c>
      <c r="G55" s="103" t="s">
        <v>50</v>
      </c>
      <c r="H55" s="118"/>
      <c r="I55" s="119"/>
      <c r="J55" s="117">
        <v>5</v>
      </c>
      <c r="K55" s="103" t="s">
        <v>123</v>
      </c>
      <c r="L55" s="102"/>
      <c r="M55" s="104"/>
    </row>
    <row r="56" spans="1:13" ht="24.75" thickTop="1" thickBot="1">
      <c r="A56" s="513" t="s">
        <v>95</v>
      </c>
      <c r="B56" s="510">
        <v>42491</v>
      </c>
      <c r="C56" s="510"/>
      <c r="D56" s="510">
        <f>+D46+1</f>
        <v>42498</v>
      </c>
      <c r="E56" s="510"/>
      <c r="F56" s="510">
        <f>+F46+1</f>
        <v>42505</v>
      </c>
      <c r="G56" s="510"/>
      <c r="H56" s="510">
        <f>+H46+1</f>
        <v>42512</v>
      </c>
      <c r="I56" s="510"/>
      <c r="J56" s="510">
        <f>+J46+1</f>
        <v>42519</v>
      </c>
      <c r="K56" s="516"/>
      <c r="L56" s="506"/>
      <c r="M56" s="506"/>
    </row>
    <row r="57" spans="1:13" ht="23.25">
      <c r="A57" s="514"/>
      <c r="B57" s="511">
        <v>0.29166666666666669</v>
      </c>
      <c r="C57" s="512"/>
      <c r="D57" s="507">
        <v>0.29166666666666669</v>
      </c>
      <c r="E57" s="508"/>
      <c r="F57" s="507">
        <v>0.29166666666666669</v>
      </c>
      <c r="G57" s="508"/>
      <c r="H57" s="507">
        <v>0.29166666666666669</v>
      </c>
      <c r="I57" s="508"/>
      <c r="J57" s="507">
        <v>0.29166666666666669</v>
      </c>
      <c r="K57" s="509"/>
      <c r="L57" s="120"/>
      <c r="M57" s="121" t="s">
        <v>9</v>
      </c>
    </row>
    <row r="58" spans="1:13" ht="23.25">
      <c r="A58" s="514"/>
      <c r="B58" s="122">
        <v>1</v>
      </c>
      <c r="C58" s="123" t="s">
        <v>2</v>
      </c>
      <c r="D58" s="122">
        <v>1</v>
      </c>
      <c r="E58" s="123" t="s">
        <v>4</v>
      </c>
      <c r="F58" s="124">
        <v>1</v>
      </c>
      <c r="G58" s="125" t="s">
        <v>2</v>
      </c>
      <c r="H58" s="124">
        <v>1</v>
      </c>
      <c r="I58" s="125" t="s">
        <v>46</v>
      </c>
      <c r="J58" s="124">
        <v>1</v>
      </c>
      <c r="K58" s="126" t="s">
        <v>2</v>
      </c>
      <c r="L58" s="127"/>
      <c r="M58" s="127"/>
    </row>
    <row r="59" spans="1:13" ht="23.25">
      <c r="A59" s="514"/>
      <c r="B59" s="122">
        <v>2</v>
      </c>
      <c r="C59" s="123" t="s">
        <v>3</v>
      </c>
      <c r="D59" s="122">
        <v>2</v>
      </c>
      <c r="E59" s="123" t="s">
        <v>57</v>
      </c>
      <c r="F59" s="124">
        <v>2</v>
      </c>
      <c r="G59" s="125" t="s">
        <v>77</v>
      </c>
      <c r="H59" s="124">
        <v>2</v>
      </c>
      <c r="I59" s="125" t="s">
        <v>47</v>
      </c>
      <c r="J59" s="124">
        <v>2</v>
      </c>
      <c r="K59" s="126" t="s">
        <v>96</v>
      </c>
      <c r="L59" s="127"/>
      <c r="M59" s="128" t="s">
        <v>80</v>
      </c>
    </row>
    <row r="60" spans="1:13" ht="23.25">
      <c r="A60" s="514"/>
      <c r="B60" s="122">
        <v>3</v>
      </c>
      <c r="C60" s="123" t="s">
        <v>51</v>
      </c>
      <c r="D60" s="122">
        <v>3</v>
      </c>
      <c r="E60" s="123" t="s">
        <v>8</v>
      </c>
      <c r="F60" s="124">
        <v>3</v>
      </c>
      <c r="G60" s="125" t="s">
        <v>51</v>
      </c>
      <c r="H60" s="124">
        <v>3</v>
      </c>
      <c r="I60" s="125" t="s">
        <v>64</v>
      </c>
      <c r="J60" s="124">
        <v>3</v>
      </c>
      <c r="K60" s="126" t="s">
        <v>43</v>
      </c>
      <c r="L60" s="127"/>
      <c r="M60" s="127"/>
    </row>
    <row r="61" spans="1:13" ht="23.25">
      <c r="A61" s="514"/>
      <c r="B61" s="122">
        <v>4</v>
      </c>
      <c r="C61" s="123" t="s">
        <v>48</v>
      </c>
      <c r="D61" s="122">
        <v>4</v>
      </c>
      <c r="E61" s="123" t="s">
        <v>97</v>
      </c>
      <c r="F61" s="124">
        <v>4</v>
      </c>
      <c r="G61" s="125" t="s">
        <v>48</v>
      </c>
      <c r="H61" s="124">
        <v>4</v>
      </c>
      <c r="I61" s="125" t="s">
        <v>97</v>
      </c>
      <c r="J61" s="124">
        <v>4</v>
      </c>
      <c r="K61" s="126" t="s">
        <v>8</v>
      </c>
      <c r="L61" s="127"/>
      <c r="M61" s="127" t="s">
        <v>130</v>
      </c>
    </row>
    <row r="62" spans="1:13" ht="24" thickBot="1">
      <c r="A62" s="514"/>
      <c r="B62" s="129"/>
      <c r="C62" s="130"/>
      <c r="D62" s="122"/>
      <c r="E62" s="123"/>
      <c r="F62" s="131">
        <v>5</v>
      </c>
      <c r="G62" s="125" t="s">
        <v>41</v>
      </c>
      <c r="H62" s="124"/>
      <c r="I62" s="125"/>
      <c r="J62" s="131">
        <v>5</v>
      </c>
      <c r="K62" s="126" t="s">
        <v>98</v>
      </c>
      <c r="L62" s="127"/>
      <c r="M62" s="127"/>
    </row>
    <row r="63" spans="1:13" ht="22.5">
      <c r="A63" s="514"/>
      <c r="B63" s="511">
        <v>0.4375</v>
      </c>
      <c r="C63" s="512"/>
      <c r="D63" s="507">
        <v>0.4375</v>
      </c>
      <c r="E63" s="508"/>
      <c r="F63" s="507">
        <v>0.4375</v>
      </c>
      <c r="G63" s="508"/>
      <c r="H63" s="507">
        <v>0.4375</v>
      </c>
      <c r="I63" s="508"/>
      <c r="J63" s="507">
        <v>0.4375</v>
      </c>
      <c r="K63" s="509"/>
      <c r="L63" s="127"/>
      <c r="M63" s="128" t="s">
        <v>82</v>
      </c>
    </row>
    <row r="64" spans="1:13" ht="23.25">
      <c r="A64" s="514"/>
      <c r="B64" s="122">
        <v>1</v>
      </c>
      <c r="C64" s="123" t="s">
        <v>99</v>
      </c>
      <c r="D64" s="122">
        <v>1</v>
      </c>
      <c r="E64" s="123" t="s">
        <v>60</v>
      </c>
      <c r="F64" s="124">
        <v>1</v>
      </c>
      <c r="G64" s="132" t="s">
        <v>100</v>
      </c>
      <c r="H64" s="124">
        <v>1</v>
      </c>
      <c r="I64" s="125" t="s">
        <v>54</v>
      </c>
      <c r="J64" s="124">
        <v>1</v>
      </c>
      <c r="K64" s="140" t="s">
        <v>129</v>
      </c>
      <c r="L64" s="127"/>
      <c r="M64" s="133"/>
    </row>
    <row r="65" spans="1:13" ht="23.25">
      <c r="A65" s="514"/>
      <c r="B65" s="122">
        <v>2</v>
      </c>
      <c r="C65" s="123" t="s">
        <v>123</v>
      </c>
      <c r="D65" s="122">
        <v>2</v>
      </c>
      <c r="E65" s="123" t="s">
        <v>61</v>
      </c>
      <c r="F65" s="124">
        <v>2</v>
      </c>
      <c r="G65" s="125" t="s">
        <v>63</v>
      </c>
      <c r="H65" s="124">
        <v>2</v>
      </c>
      <c r="I65" s="125" t="s">
        <v>50</v>
      </c>
      <c r="J65" s="124">
        <v>2</v>
      </c>
      <c r="K65" s="126" t="s">
        <v>57</v>
      </c>
      <c r="L65" s="127"/>
      <c r="M65" s="134" t="s">
        <v>131</v>
      </c>
    </row>
    <row r="66" spans="1:13" ht="23.25">
      <c r="A66" s="514"/>
      <c r="B66" s="122">
        <v>3</v>
      </c>
      <c r="C66" s="135" t="s">
        <v>128</v>
      </c>
      <c r="D66" s="122">
        <v>3</v>
      </c>
      <c r="E66" s="123" t="s">
        <v>50</v>
      </c>
      <c r="F66" s="124">
        <v>3</v>
      </c>
      <c r="G66" s="125" t="s">
        <v>71</v>
      </c>
      <c r="H66" s="124">
        <v>3</v>
      </c>
      <c r="I66" s="125" t="s">
        <v>51</v>
      </c>
      <c r="J66" s="124">
        <v>3</v>
      </c>
      <c r="K66" s="126" t="s">
        <v>101</v>
      </c>
      <c r="L66" s="127"/>
      <c r="M66" s="127"/>
    </row>
    <row r="67" spans="1:13" ht="23.25">
      <c r="A67" s="514"/>
      <c r="B67" s="122">
        <v>4</v>
      </c>
      <c r="C67" s="123" t="s">
        <v>132</v>
      </c>
      <c r="D67" s="122">
        <v>4</v>
      </c>
      <c r="E67" s="123" t="s">
        <v>77</v>
      </c>
      <c r="F67" s="124">
        <v>4</v>
      </c>
      <c r="G67" s="125" t="s">
        <v>101</v>
      </c>
      <c r="H67" s="124">
        <v>4</v>
      </c>
      <c r="I67" s="125" t="s">
        <v>48</v>
      </c>
      <c r="J67" s="124">
        <v>4</v>
      </c>
      <c r="K67" s="126" t="s">
        <v>61</v>
      </c>
      <c r="L67" s="127"/>
      <c r="M67" s="127"/>
    </row>
    <row r="68" spans="1:13" ht="24" thickBot="1">
      <c r="A68" s="514"/>
      <c r="B68" s="129"/>
      <c r="C68" s="130"/>
      <c r="D68" s="122"/>
      <c r="E68" s="123"/>
      <c r="F68" s="131">
        <v>5</v>
      </c>
      <c r="G68" s="125" t="s">
        <v>57</v>
      </c>
      <c r="H68" s="124"/>
      <c r="I68" s="125"/>
      <c r="J68" s="131">
        <v>5</v>
      </c>
      <c r="K68" s="126" t="s">
        <v>105</v>
      </c>
      <c r="L68" s="127"/>
      <c r="M68" s="127"/>
    </row>
    <row r="69" spans="1:13" ht="22.5">
      <c r="A69" s="514"/>
      <c r="B69" s="511">
        <v>0.72916666666666663</v>
      </c>
      <c r="C69" s="512"/>
      <c r="D69" s="507">
        <v>0.72916666666666663</v>
      </c>
      <c r="E69" s="508"/>
      <c r="F69" s="507">
        <v>0.72916666666666663</v>
      </c>
      <c r="G69" s="508"/>
      <c r="H69" s="507">
        <v>0.72916666666666663</v>
      </c>
      <c r="I69" s="508"/>
      <c r="J69" s="507">
        <v>0.72916666666666663</v>
      </c>
      <c r="K69" s="509"/>
      <c r="L69" s="127"/>
      <c r="M69" s="127"/>
    </row>
    <row r="70" spans="1:13" ht="23.25">
      <c r="A70" s="514"/>
      <c r="B70" s="122">
        <v>1</v>
      </c>
      <c r="C70" s="123" t="s">
        <v>107</v>
      </c>
      <c r="D70" s="122">
        <v>1</v>
      </c>
      <c r="E70" s="123" t="s">
        <v>79</v>
      </c>
      <c r="F70" s="124">
        <v>1</v>
      </c>
      <c r="G70" s="125" t="s">
        <v>99</v>
      </c>
      <c r="H70" s="124">
        <v>1</v>
      </c>
      <c r="I70" s="125" t="s">
        <v>104</v>
      </c>
      <c r="J70" s="124">
        <v>1</v>
      </c>
      <c r="K70" s="126" t="s">
        <v>99</v>
      </c>
      <c r="L70" s="127"/>
      <c r="M70" s="127"/>
    </row>
    <row r="71" spans="1:13" ht="23.25">
      <c r="A71" s="514"/>
      <c r="B71" s="122">
        <v>2</v>
      </c>
      <c r="C71" s="123" t="s">
        <v>77</v>
      </c>
      <c r="D71" s="122">
        <v>2</v>
      </c>
      <c r="E71" s="123" t="s">
        <v>66</v>
      </c>
      <c r="F71" s="124">
        <v>2</v>
      </c>
      <c r="G71" s="125" t="s">
        <v>108</v>
      </c>
      <c r="H71" s="124">
        <v>2</v>
      </c>
      <c r="I71" s="125" t="s">
        <v>66</v>
      </c>
      <c r="J71" s="124">
        <v>2</v>
      </c>
      <c r="K71" s="126" t="s">
        <v>75</v>
      </c>
      <c r="L71" s="127"/>
      <c r="M71" s="127"/>
    </row>
    <row r="72" spans="1:13" ht="23.25">
      <c r="A72" s="514"/>
      <c r="B72" s="122">
        <v>3</v>
      </c>
      <c r="C72" s="123" t="s">
        <v>74</v>
      </c>
      <c r="D72" s="122">
        <v>3</v>
      </c>
      <c r="E72" s="123" t="s">
        <v>44</v>
      </c>
      <c r="F72" s="124">
        <v>3</v>
      </c>
      <c r="G72" s="125" t="s">
        <v>60</v>
      </c>
      <c r="H72" s="124">
        <v>3</v>
      </c>
      <c r="I72" s="125" t="s">
        <v>24</v>
      </c>
      <c r="J72" s="124">
        <v>3</v>
      </c>
      <c r="K72" s="126" t="s">
        <v>64</v>
      </c>
      <c r="L72" s="127"/>
      <c r="M72" s="127"/>
    </row>
    <row r="73" spans="1:13" ht="23.25">
      <c r="A73" s="514"/>
      <c r="B73" s="122">
        <v>4</v>
      </c>
      <c r="C73" s="123" t="s">
        <v>106</v>
      </c>
      <c r="D73" s="122">
        <v>4</v>
      </c>
      <c r="E73" s="123" t="s">
        <v>58</v>
      </c>
      <c r="F73" s="124">
        <v>4</v>
      </c>
      <c r="G73" s="125" t="s">
        <v>32</v>
      </c>
      <c r="H73" s="124">
        <v>4</v>
      </c>
      <c r="I73" s="125" t="s">
        <v>77</v>
      </c>
      <c r="J73" s="124">
        <v>4</v>
      </c>
      <c r="K73" s="126" t="s">
        <v>24</v>
      </c>
      <c r="L73" s="127"/>
      <c r="M73" s="127"/>
    </row>
    <row r="74" spans="1:13" ht="24" thickBot="1">
      <c r="A74" s="514"/>
      <c r="B74" s="129"/>
      <c r="C74" s="130"/>
      <c r="D74" s="122"/>
      <c r="E74" s="123"/>
      <c r="F74" s="131">
        <v>5</v>
      </c>
      <c r="G74" s="125" t="s">
        <v>103</v>
      </c>
      <c r="H74" s="124"/>
      <c r="I74" s="125"/>
      <c r="J74" s="131">
        <v>5</v>
      </c>
      <c r="K74" s="126" t="s">
        <v>104</v>
      </c>
      <c r="L74" s="127"/>
      <c r="M74" s="127"/>
    </row>
    <row r="75" spans="1:13" ht="22.5">
      <c r="A75" s="514"/>
      <c r="B75" s="511">
        <v>0.79166666666666663</v>
      </c>
      <c r="C75" s="512"/>
      <c r="D75" s="507">
        <v>0.79166666666666663</v>
      </c>
      <c r="E75" s="508"/>
      <c r="F75" s="507">
        <v>0.79166666666666663</v>
      </c>
      <c r="G75" s="508"/>
      <c r="H75" s="507">
        <v>0.79166666666666663</v>
      </c>
      <c r="I75" s="508"/>
      <c r="J75" s="507">
        <v>0.79166666666666663</v>
      </c>
      <c r="K75" s="509"/>
      <c r="L75" s="127"/>
      <c r="M75" s="127"/>
    </row>
    <row r="76" spans="1:13" ht="23.25">
      <c r="A76" s="514"/>
      <c r="B76" s="122">
        <v>1</v>
      </c>
      <c r="C76" s="123" t="s">
        <v>56</v>
      </c>
      <c r="D76" s="122">
        <v>1</v>
      </c>
      <c r="E76" s="123" t="s">
        <v>74</v>
      </c>
      <c r="F76" s="124">
        <v>1</v>
      </c>
      <c r="G76" s="125" t="s">
        <v>55</v>
      </c>
      <c r="H76" s="124">
        <v>1</v>
      </c>
      <c r="I76" s="125" t="s">
        <v>76</v>
      </c>
      <c r="J76" s="124">
        <v>1</v>
      </c>
      <c r="K76" s="126" t="s">
        <v>76</v>
      </c>
      <c r="L76" s="127"/>
      <c r="M76" s="127"/>
    </row>
    <row r="77" spans="1:13" ht="23.25">
      <c r="A77" s="514"/>
      <c r="B77" s="122">
        <v>2</v>
      </c>
      <c r="C77" s="123" t="s">
        <v>72</v>
      </c>
      <c r="D77" s="122">
        <v>2</v>
      </c>
      <c r="E77" s="123" t="s">
        <v>45</v>
      </c>
      <c r="F77" s="124">
        <v>2</v>
      </c>
      <c r="G77" s="125" t="s">
        <v>56</v>
      </c>
      <c r="H77" s="124">
        <v>2</v>
      </c>
      <c r="I77" s="125" t="s">
        <v>75</v>
      </c>
      <c r="J77" s="124">
        <v>2</v>
      </c>
      <c r="K77" s="126" t="s">
        <v>108</v>
      </c>
      <c r="L77" s="127"/>
      <c r="M77" s="127"/>
    </row>
    <row r="78" spans="1:13" ht="23.25">
      <c r="A78" s="514"/>
      <c r="B78" s="122">
        <v>3</v>
      </c>
      <c r="C78" s="123" t="s">
        <v>7</v>
      </c>
      <c r="D78" s="122">
        <v>3</v>
      </c>
      <c r="E78" s="123" t="s">
        <v>107</v>
      </c>
      <c r="F78" s="124">
        <v>3</v>
      </c>
      <c r="G78" s="125" t="s">
        <v>76</v>
      </c>
      <c r="H78" s="124">
        <v>3</v>
      </c>
      <c r="I78" s="125" t="s">
        <v>72</v>
      </c>
      <c r="J78" s="124">
        <v>3</v>
      </c>
      <c r="K78" s="126" t="s">
        <v>51</v>
      </c>
      <c r="L78" s="127"/>
      <c r="M78" s="127"/>
    </row>
    <row r="79" spans="1:13" ht="23.25">
      <c r="A79" s="514"/>
      <c r="B79" s="136">
        <v>4</v>
      </c>
      <c r="C79" s="137" t="s">
        <v>67</v>
      </c>
      <c r="D79" s="136">
        <v>4</v>
      </c>
      <c r="E79" s="137" t="s">
        <v>103</v>
      </c>
      <c r="F79" s="82">
        <v>4</v>
      </c>
      <c r="G79" s="83" t="s">
        <v>102</v>
      </c>
      <c r="H79" s="82">
        <v>4</v>
      </c>
      <c r="I79" s="83" t="s">
        <v>56</v>
      </c>
      <c r="J79" s="82">
        <v>4</v>
      </c>
      <c r="K79" s="84" t="s">
        <v>48</v>
      </c>
      <c r="L79" s="127"/>
      <c r="M79" s="127"/>
    </row>
    <row r="80" spans="1:13" ht="24" thickBot="1">
      <c r="A80" s="515"/>
      <c r="B80" s="115"/>
      <c r="C80" s="116"/>
      <c r="D80" s="115"/>
      <c r="E80" s="116"/>
      <c r="F80" s="138">
        <v>5</v>
      </c>
      <c r="G80" s="119" t="s">
        <v>73</v>
      </c>
      <c r="H80" s="118"/>
      <c r="I80" s="119"/>
      <c r="J80" s="138">
        <v>5</v>
      </c>
      <c r="K80" s="139" t="s">
        <v>53</v>
      </c>
      <c r="L80" s="127"/>
      <c r="M80" s="127"/>
    </row>
    <row r="81" spans="5:13" ht="15.75" thickTop="1">
      <c r="L81" s="7"/>
      <c r="M81" s="7"/>
    </row>
    <row r="82" spans="5:13">
      <c r="L82" s="7"/>
      <c r="M82" s="7"/>
    </row>
    <row r="83" spans="5:13">
      <c r="L83" s="7"/>
      <c r="M83" s="7"/>
    </row>
    <row r="84" spans="5:13">
      <c r="L84" s="7"/>
      <c r="M84" s="7"/>
    </row>
    <row r="86" spans="5:13">
      <c r="E86" s="10" t="s">
        <v>11</v>
      </c>
    </row>
    <row r="87" spans="5:13">
      <c r="E87" s="54" t="s">
        <v>12</v>
      </c>
    </row>
    <row r="88" spans="5:13">
      <c r="E88" s="10" t="s">
        <v>6</v>
      </c>
    </row>
    <row r="89" spans="5:13">
      <c r="E89" s="10" t="s">
        <v>13</v>
      </c>
    </row>
    <row r="90" spans="5:13">
      <c r="E90" s="10" t="s">
        <v>14</v>
      </c>
    </row>
    <row r="91" spans="5:13">
      <c r="E91" s="10" t="s">
        <v>15</v>
      </c>
    </row>
    <row r="92" spans="5:13">
      <c r="E92" s="54" t="s">
        <v>16</v>
      </c>
    </row>
    <row r="93" spans="5:13">
      <c r="E93" s="10" t="s">
        <v>17</v>
      </c>
    </row>
    <row r="94" spans="5:13">
      <c r="E94" s="10" t="s">
        <v>18</v>
      </c>
    </row>
    <row r="95" spans="5:13">
      <c r="E95" s="10" t="s">
        <v>19</v>
      </c>
    </row>
    <row r="96" spans="5:13">
      <c r="E96" s="10" t="s">
        <v>20</v>
      </c>
    </row>
    <row r="97" spans="5:5">
      <c r="E97" s="10" t="s">
        <v>21</v>
      </c>
    </row>
    <row r="98" spans="5:5">
      <c r="E98" s="10" t="s">
        <v>22</v>
      </c>
    </row>
    <row r="99" spans="5:5">
      <c r="E99" s="10" t="s">
        <v>23</v>
      </c>
    </row>
    <row r="100" spans="5:5">
      <c r="E100" s="10" t="s">
        <v>24</v>
      </c>
    </row>
    <row r="101" spans="5:5">
      <c r="E101" s="10" t="s">
        <v>25</v>
      </c>
    </row>
    <row r="102" spans="5:5">
      <c r="E102" s="10" t="s">
        <v>26</v>
      </c>
    </row>
    <row r="103" spans="5:5">
      <c r="E103" s="10" t="s">
        <v>27</v>
      </c>
    </row>
    <row r="104" spans="5:5">
      <c r="E104" s="10" t="s">
        <v>28</v>
      </c>
    </row>
    <row r="105" spans="5:5">
      <c r="E105" s="10" t="s">
        <v>29</v>
      </c>
    </row>
    <row r="106" spans="5:5">
      <c r="E106" s="10" t="s">
        <v>2</v>
      </c>
    </row>
    <row r="107" spans="5:5">
      <c r="E107" s="10" t="s">
        <v>30</v>
      </c>
    </row>
    <row r="108" spans="5:5">
      <c r="E108" s="10" t="s">
        <v>31</v>
      </c>
    </row>
    <row r="109" spans="5:5">
      <c r="E109" s="10" t="s">
        <v>32</v>
      </c>
    </row>
    <row r="110" spans="5:5">
      <c r="E110" s="10" t="s">
        <v>4</v>
      </c>
    </row>
    <row r="111" spans="5:5">
      <c r="E111" s="10" t="s">
        <v>33</v>
      </c>
    </row>
    <row r="112" spans="5:5">
      <c r="E112" s="10" t="s">
        <v>3</v>
      </c>
    </row>
    <row r="113" spans="5:5">
      <c r="E113" s="10" t="s">
        <v>34</v>
      </c>
    </row>
    <row r="114" spans="5:5">
      <c r="E114" s="10" t="s">
        <v>35</v>
      </c>
    </row>
    <row r="115" spans="5:5">
      <c r="E115" s="10" t="s">
        <v>8</v>
      </c>
    </row>
    <row r="116" spans="5:5">
      <c r="E116" s="10" t="s">
        <v>36</v>
      </c>
    </row>
    <row r="117" spans="5:5">
      <c r="E117" s="10" t="s">
        <v>5</v>
      </c>
    </row>
    <row r="118" spans="5:5">
      <c r="E118" s="10" t="s">
        <v>37</v>
      </c>
    </row>
    <row r="119" spans="5:5">
      <c r="E119" s="10" t="s">
        <v>7</v>
      </c>
    </row>
    <row r="120" spans="5:5">
      <c r="E120" s="55" t="s">
        <v>38</v>
      </c>
    </row>
    <row r="121" spans="5:5">
      <c r="E121" s="10" t="s">
        <v>39</v>
      </c>
    </row>
    <row r="122" spans="5:5">
      <c r="E122" s="10" t="s">
        <v>40</v>
      </c>
    </row>
    <row r="123" spans="5:5">
      <c r="E123" s="10" t="s">
        <v>41</v>
      </c>
    </row>
  </sheetData>
  <mergeCells count="124">
    <mergeCell ref="A56:A80"/>
    <mergeCell ref="D56:E56"/>
    <mergeCell ref="F56:G56"/>
    <mergeCell ref="H56:I56"/>
    <mergeCell ref="J56:K56"/>
    <mergeCell ref="B75:C75"/>
    <mergeCell ref="D75:E75"/>
    <mergeCell ref="F75:G75"/>
    <mergeCell ref="H75:I75"/>
    <mergeCell ref="J75:K75"/>
    <mergeCell ref="L56:M56"/>
    <mergeCell ref="D57:E57"/>
    <mergeCell ref="F57:G57"/>
    <mergeCell ref="H57:I57"/>
    <mergeCell ref="J57:K57"/>
    <mergeCell ref="B56:C56"/>
    <mergeCell ref="B57:C57"/>
    <mergeCell ref="B63:C63"/>
    <mergeCell ref="B69:C69"/>
    <mergeCell ref="D63:E63"/>
    <mergeCell ref="F63:G63"/>
    <mergeCell ref="H63:I63"/>
    <mergeCell ref="J63:K63"/>
    <mergeCell ref="D69:E69"/>
    <mergeCell ref="F69:G69"/>
    <mergeCell ref="H69:I69"/>
    <mergeCell ref="J69:K69"/>
    <mergeCell ref="A46:A55"/>
    <mergeCell ref="D46:E46"/>
    <mergeCell ref="F46:G46"/>
    <mergeCell ref="H46:I46"/>
    <mergeCell ref="J46:K46"/>
    <mergeCell ref="L46:M46"/>
    <mergeCell ref="D47:E47"/>
    <mergeCell ref="F47:G47"/>
    <mergeCell ref="H47:I47"/>
    <mergeCell ref="J47:K47"/>
    <mergeCell ref="L47:M47"/>
    <mergeCell ref="D50:E50"/>
    <mergeCell ref="F50:G50"/>
    <mergeCell ref="H50:I50"/>
    <mergeCell ref="J50:K50"/>
    <mergeCell ref="L50:M50"/>
    <mergeCell ref="L40:M40"/>
    <mergeCell ref="D43:E43"/>
    <mergeCell ref="F43:G43"/>
    <mergeCell ref="H43:I43"/>
    <mergeCell ref="J43:K43"/>
    <mergeCell ref="L43:M43"/>
    <mergeCell ref="A39:A45"/>
    <mergeCell ref="D39:E39"/>
    <mergeCell ref="F39:G39"/>
    <mergeCell ref="H39:I39"/>
    <mergeCell ref="J39:K39"/>
    <mergeCell ref="L39:M39"/>
    <mergeCell ref="D40:E40"/>
    <mergeCell ref="F40:G40"/>
    <mergeCell ref="H40:I40"/>
    <mergeCell ref="J40:K40"/>
    <mergeCell ref="L33:M33"/>
    <mergeCell ref="D36:E36"/>
    <mergeCell ref="F36:G36"/>
    <mergeCell ref="H36:I36"/>
    <mergeCell ref="J36:K36"/>
    <mergeCell ref="L36:M36"/>
    <mergeCell ref="A32:A38"/>
    <mergeCell ref="D32:E32"/>
    <mergeCell ref="F32:G32"/>
    <mergeCell ref="H32:I32"/>
    <mergeCell ref="J32:K32"/>
    <mergeCell ref="L32:M32"/>
    <mergeCell ref="D33:E33"/>
    <mergeCell ref="F33:G33"/>
    <mergeCell ref="H33:I33"/>
    <mergeCell ref="J33:K33"/>
    <mergeCell ref="L24:M24"/>
    <mergeCell ref="D28:E28"/>
    <mergeCell ref="F28:G28"/>
    <mergeCell ref="H28:I28"/>
    <mergeCell ref="J28:K28"/>
    <mergeCell ref="L28:M28"/>
    <mergeCell ref="A23:A31"/>
    <mergeCell ref="D23:E23"/>
    <mergeCell ref="F23:G23"/>
    <mergeCell ref="H23:I23"/>
    <mergeCell ref="J23:K23"/>
    <mergeCell ref="L23:M23"/>
    <mergeCell ref="D24:E24"/>
    <mergeCell ref="F24:G24"/>
    <mergeCell ref="H24:I24"/>
    <mergeCell ref="J24:K24"/>
    <mergeCell ref="L15:M15"/>
    <mergeCell ref="D19:E19"/>
    <mergeCell ref="F19:G19"/>
    <mergeCell ref="H19:I19"/>
    <mergeCell ref="J19:K19"/>
    <mergeCell ref="L19:M19"/>
    <mergeCell ref="A14:A21"/>
    <mergeCell ref="D14:E14"/>
    <mergeCell ref="F14:G14"/>
    <mergeCell ref="H14:I14"/>
    <mergeCell ref="J14:K14"/>
    <mergeCell ref="L14:M14"/>
    <mergeCell ref="D15:E15"/>
    <mergeCell ref="F15:G15"/>
    <mergeCell ref="H15:I15"/>
    <mergeCell ref="J15:K15"/>
    <mergeCell ref="F2:M3"/>
    <mergeCell ref="J6:K6"/>
    <mergeCell ref="L6:M6"/>
    <mergeCell ref="D10:E10"/>
    <mergeCell ref="F10:G10"/>
    <mergeCell ref="H10:I10"/>
    <mergeCell ref="J10:K10"/>
    <mergeCell ref="L10:M10"/>
    <mergeCell ref="A5:A13"/>
    <mergeCell ref="D5:E5"/>
    <mergeCell ref="F5:G5"/>
    <mergeCell ref="H5:I5"/>
    <mergeCell ref="J5:K5"/>
    <mergeCell ref="L5:M5"/>
    <mergeCell ref="D6:E6"/>
    <mergeCell ref="F6:G6"/>
    <mergeCell ref="H6:I6"/>
  </mergeCells>
  <pageMargins left="0.11811023622047245" right="0.11811023622047245" top="0.35433070866141736" bottom="0.15748031496062992" header="0.31496062992125984" footer="0.31496062992125984"/>
  <pageSetup paperSize="14" scale="52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5"/>
  <sheetViews>
    <sheetView zoomScale="80" zoomScaleNormal="80" workbookViewId="0">
      <selection activeCell="R15" sqref="R15"/>
    </sheetView>
  </sheetViews>
  <sheetFormatPr baseColWidth="10" defaultColWidth="11.42578125" defaultRowHeight="15" customHeight="1"/>
  <cols>
    <col min="1" max="1" width="3.7109375" style="59" customWidth="1"/>
    <col min="2" max="2" width="2.140625" style="59" customWidth="1"/>
    <col min="3" max="3" width="19.85546875" style="59" customWidth="1"/>
    <col min="4" max="4" width="2.140625" style="59" customWidth="1"/>
    <col min="5" max="5" width="21" style="59" customWidth="1"/>
    <col min="6" max="6" width="2.42578125" style="59" customWidth="1"/>
    <col min="7" max="7" width="19.85546875" style="59" customWidth="1"/>
    <col min="8" max="8" width="2.28515625" style="59" customWidth="1"/>
    <col min="9" max="9" width="20.85546875" style="59" customWidth="1"/>
    <col min="10" max="10" width="2" style="59" customWidth="1"/>
    <col min="11" max="11" width="21.28515625" style="59" customWidth="1"/>
    <col min="12" max="12" width="4.140625" style="59" hidden="1" customWidth="1"/>
    <col min="13" max="13" width="29.85546875" style="59" hidden="1" customWidth="1"/>
    <col min="14" max="16384" width="11.42578125" style="59"/>
  </cols>
  <sheetData>
    <row r="1" spans="1:14" s="149" customFormat="1" ht="20.100000000000001" customHeight="1" thickBot="1">
      <c r="A1" s="147"/>
      <c r="B1" s="147"/>
      <c r="C1" s="147"/>
      <c r="D1" s="148"/>
      <c r="E1" s="148"/>
      <c r="G1" s="148"/>
      <c r="I1" s="148"/>
      <c r="K1" s="148"/>
      <c r="M1" s="148"/>
    </row>
    <row r="2" spans="1:14" s="149" customFormat="1" ht="20.100000000000001" customHeight="1">
      <c r="A2" s="147"/>
      <c r="B2" s="147"/>
      <c r="C2" s="147"/>
      <c r="D2" s="148"/>
      <c r="E2" s="148"/>
      <c r="F2" s="525" t="s">
        <v>142</v>
      </c>
      <c r="G2" s="526"/>
      <c r="H2" s="526"/>
      <c r="I2" s="526"/>
      <c r="J2" s="526"/>
      <c r="K2" s="526"/>
      <c r="L2" s="526"/>
      <c r="M2" s="527"/>
    </row>
    <row r="3" spans="1:14" s="149" customFormat="1" ht="20.100000000000001" customHeight="1" thickBot="1">
      <c r="A3" s="147"/>
      <c r="B3" s="147"/>
      <c r="C3" s="147"/>
      <c r="D3" s="148"/>
      <c r="E3" s="148"/>
      <c r="F3" s="528"/>
      <c r="G3" s="529"/>
      <c r="H3" s="529"/>
      <c r="I3" s="529"/>
      <c r="J3" s="529"/>
      <c r="K3" s="529"/>
      <c r="L3" s="529"/>
      <c r="M3" s="530"/>
    </row>
    <row r="4" spans="1:14" s="149" customFormat="1" ht="20.100000000000001" hidden="1" customHeight="1">
      <c r="A4" s="147"/>
      <c r="B4" s="147"/>
      <c r="C4" s="147"/>
      <c r="D4" s="148"/>
      <c r="E4" s="148"/>
      <c r="G4" s="148"/>
      <c r="I4" s="148"/>
      <c r="K4" s="148"/>
      <c r="M4" s="148"/>
    </row>
    <row r="5" spans="1:14" s="149" customFormat="1" ht="11.25" customHeight="1" thickBot="1">
      <c r="A5" s="147"/>
      <c r="B5" s="147"/>
      <c r="C5" s="147"/>
      <c r="D5" s="148"/>
      <c r="E5" s="148"/>
      <c r="G5" s="148"/>
      <c r="I5" s="148"/>
      <c r="K5" s="148"/>
      <c r="M5" s="148"/>
    </row>
    <row r="6" spans="1:14" s="158" customFormat="1" ht="18" customHeight="1" thickTop="1" thickBot="1">
      <c r="A6" s="531" t="s">
        <v>0</v>
      </c>
      <c r="B6" s="155"/>
      <c r="C6" s="156"/>
      <c r="D6" s="533">
        <f>+B55+1</f>
        <v>37076</v>
      </c>
      <c r="E6" s="533"/>
      <c r="F6" s="533">
        <f>+D55+1</f>
        <v>37083</v>
      </c>
      <c r="G6" s="533"/>
      <c r="H6" s="533">
        <f>+F55+1</f>
        <v>37090</v>
      </c>
      <c r="I6" s="533"/>
      <c r="J6" s="533">
        <f>+H55+1</f>
        <v>37097</v>
      </c>
      <c r="K6" s="534"/>
      <c r="L6" s="535">
        <f>+J55+1</f>
        <v>37104</v>
      </c>
      <c r="M6" s="534"/>
      <c r="N6" s="157"/>
    </row>
    <row r="7" spans="1:14" s="161" customFormat="1" ht="18" customHeight="1">
      <c r="A7" s="532"/>
      <c r="B7" s="159"/>
      <c r="C7" s="160"/>
      <c r="D7" s="536">
        <v>0.27083333333333331</v>
      </c>
      <c r="E7" s="537"/>
      <c r="F7" s="517">
        <v>0.27083333333333331</v>
      </c>
      <c r="G7" s="538"/>
      <c r="H7" s="517">
        <v>0.27083333333333331</v>
      </c>
      <c r="I7" s="538"/>
      <c r="J7" s="517">
        <v>0.27083333333333331</v>
      </c>
      <c r="K7" s="518"/>
      <c r="L7" s="519">
        <v>0.27083333333333331</v>
      </c>
      <c r="M7" s="518"/>
    </row>
    <row r="8" spans="1:14" s="161" customFormat="1" ht="18" customHeight="1">
      <c r="A8" s="532"/>
      <c r="B8" s="159"/>
      <c r="C8" s="160"/>
      <c r="D8" s="162">
        <v>1</v>
      </c>
      <c r="E8" s="163" t="s">
        <v>3</v>
      </c>
      <c r="F8" s="162">
        <v>1</v>
      </c>
      <c r="G8" s="163" t="s">
        <v>43</v>
      </c>
      <c r="H8" s="162">
        <v>1</v>
      </c>
      <c r="I8" s="163" t="s">
        <v>3</v>
      </c>
      <c r="J8" s="164">
        <v>1</v>
      </c>
      <c r="K8" s="165" t="s">
        <v>43</v>
      </c>
      <c r="L8" s="166">
        <v>1</v>
      </c>
      <c r="M8" s="165"/>
    </row>
    <row r="9" spans="1:14" s="161" customFormat="1" ht="18" customHeight="1">
      <c r="A9" s="532"/>
      <c r="B9" s="159"/>
      <c r="C9" s="160"/>
      <c r="D9" s="162">
        <v>2</v>
      </c>
      <c r="E9" s="167" t="s">
        <v>53</v>
      </c>
      <c r="F9" s="162">
        <v>2</v>
      </c>
      <c r="G9" s="163" t="s">
        <v>63</v>
      </c>
      <c r="H9" s="162">
        <v>2</v>
      </c>
      <c r="I9" s="167" t="s">
        <v>126</v>
      </c>
      <c r="J9" s="164">
        <v>2</v>
      </c>
      <c r="K9" s="165" t="s">
        <v>5</v>
      </c>
      <c r="L9" s="166">
        <v>2</v>
      </c>
      <c r="M9" s="165"/>
    </row>
    <row r="10" spans="1:14" s="161" customFormat="1" ht="18" customHeight="1">
      <c r="A10" s="532"/>
      <c r="B10" s="159"/>
      <c r="C10" s="160"/>
      <c r="D10" s="520">
        <v>0.79166666666666663</v>
      </c>
      <c r="E10" s="521"/>
      <c r="F10" s="520">
        <v>0.79166666666666663</v>
      </c>
      <c r="G10" s="521"/>
      <c r="H10" s="520">
        <v>0.79166666666666663</v>
      </c>
      <c r="I10" s="521"/>
      <c r="J10" s="522">
        <v>0.79166666666666663</v>
      </c>
      <c r="K10" s="523"/>
      <c r="L10" s="524">
        <v>0.79166666666666663</v>
      </c>
      <c r="M10" s="523"/>
    </row>
    <row r="11" spans="1:14" s="161" customFormat="1" ht="18" customHeight="1">
      <c r="A11" s="532"/>
      <c r="B11" s="159"/>
      <c r="C11" s="160"/>
      <c r="D11" s="162">
        <v>1</v>
      </c>
      <c r="E11" s="163" t="s">
        <v>7</v>
      </c>
      <c r="F11" s="162">
        <v>1</v>
      </c>
      <c r="G11" s="163" t="s">
        <v>76</v>
      </c>
      <c r="H11" s="162">
        <v>1</v>
      </c>
      <c r="I11" s="163" t="s">
        <v>63</v>
      </c>
      <c r="J11" s="164">
        <v>1</v>
      </c>
      <c r="K11" s="165" t="s">
        <v>110</v>
      </c>
      <c r="L11" s="166">
        <v>1</v>
      </c>
      <c r="M11" s="165"/>
    </row>
    <row r="12" spans="1:14" s="161" customFormat="1" ht="18" customHeight="1" thickBot="1">
      <c r="A12" s="532"/>
      <c r="B12" s="159"/>
      <c r="C12" s="160"/>
      <c r="D12" s="162">
        <v>2</v>
      </c>
      <c r="E12" s="163" t="s">
        <v>44</v>
      </c>
      <c r="F12" s="162">
        <v>2</v>
      </c>
      <c r="G12" s="163" t="s">
        <v>75</v>
      </c>
      <c r="H12" s="162">
        <v>2</v>
      </c>
      <c r="I12" s="163" t="s">
        <v>7</v>
      </c>
      <c r="J12" s="164">
        <v>2</v>
      </c>
      <c r="K12" s="165" t="s">
        <v>44</v>
      </c>
      <c r="L12" s="166">
        <v>2</v>
      </c>
      <c r="M12" s="165"/>
    </row>
    <row r="13" spans="1:14" s="158" customFormat="1" ht="18" customHeight="1" thickTop="1" thickBot="1">
      <c r="A13" s="531" t="s">
        <v>91</v>
      </c>
      <c r="B13" s="155"/>
      <c r="C13" s="156"/>
      <c r="D13" s="533">
        <f>+D6+1</f>
        <v>37077</v>
      </c>
      <c r="E13" s="533"/>
      <c r="F13" s="533">
        <f>+F6+1</f>
        <v>37084</v>
      </c>
      <c r="G13" s="533"/>
      <c r="H13" s="533">
        <f>+H6+1</f>
        <v>37091</v>
      </c>
      <c r="I13" s="533"/>
      <c r="J13" s="533">
        <f>+J6+1</f>
        <v>37098</v>
      </c>
      <c r="K13" s="534"/>
      <c r="L13" s="535">
        <f>+L6+1</f>
        <v>37105</v>
      </c>
      <c r="M13" s="534"/>
    </row>
    <row r="14" spans="1:14" s="161" customFormat="1" ht="18" customHeight="1">
      <c r="A14" s="532"/>
      <c r="B14" s="159"/>
      <c r="C14" s="160"/>
      <c r="D14" s="536">
        <v>0.27083333333333331</v>
      </c>
      <c r="E14" s="537"/>
      <c r="F14" s="536">
        <v>0.27083333333333331</v>
      </c>
      <c r="G14" s="537"/>
      <c r="H14" s="536">
        <v>0.27083333333333331</v>
      </c>
      <c r="I14" s="537"/>
      <c r="J14" s="546">
        <v>0.27083333333333331</v>
      </c>
      <c r="K14" s="540"/>
      <c r="L14" s="539">
        <v>0.27083333333333331</v>
      </c>
      <c r="M14" s="540"/>
    </row>
    <row r="15" spans="1:14" s="161" customFormat="1" ht="18" customHeight="1">
      <c r="A15" s="532"/>
      <c r="B15" s="159"/>
      <c r="C15" s="160"/>
      <c r="D15" s="162">
        <v>1</v>
      </c>
      <c r="E15" s="163" t="s">
        <v>57</v>
      </c>
      <c r="F15" s="164">
        <v>1</v>
      </c>
      <c r="G15" s="168" t="s">
        <v>42</v>
      </c>
      <c r="H15" s="164">
        <v>1</v>
      </c>
      <c r="I15" s="168" t="s">
        <v>42</v>
      </c>
      <c r="J15" s="164">
        <v>1</v>
      </c>
      <c r="K15" s="165" t="s">
        <v>53</v>
      </c>
      <c r="L15" s="166">
        <v>1</v>
      </c>
      <c r="M15" s="165"/>
    </row>
    <row r="16" spans="1:14" s="161" customFormat="1" ht="18" customHeight="1" thickBot="1">
      <c r="A16" s="532"/>
      <c r="B16" s="159"/>
      <c r="C16" s="160"/>
      <c r="D16" s="162">
        <v>2</v>
      </c>
      <c r="E16" s="163" t="s">
        <v>4</v>
      </c>
      <c r="F16" s="164">
        <v>2</v>
      </c>
      <c r="G16" s="168" t="s">
        <v>53</v>
      </c>
      <c r="H16" s="164">
        <v>2</v>
      </c>
      <c r="I16" s="168" t="s">
        <v>43</v>
      </c>
      <c r="J16" s="164">
        <v>2</v>
      </c>
      <c r="K16" s="165" t="s">
        <v>3</v>
      </c>
      <c r="L16" s="166">
        <v>2</v>
      </c>
      <c r="M16" s="165"/>
    </row>
    <row r="17" spans="1:13" s="161" customFormat="1" ht="18" customHeight="1">
      <c r="A17" s="532"/>
      <c r="B17" s="159"/>
      <c r="C17" s="169"/>
      <c r="D17" s="536">
        <v>0.79166666666666663</v>
      </c>
      <c r="E17" s="541"/>
      <c r="F17" s="542">
        <v>0.79166666666666663</v>
      </c>
      <c r="G17" s="541"/>
      <c r="H17" s="542">
        <v>0.79166666666666663</v>
      </c>
      <c r="I17" s="541"/>
      <c r="J17" s="543">
        <v>0.79166666666666663</v>
      </c>
      <c r="K17" s="540"/>
      <c r="L17" s="539">
        <v>0.79166666666666663</v>
      </c>
      <c r="M17" s="544"/>
    </row>
    <row r="18" spans="1:13" s="161" customFormat="1" ht="18" customHeight="1">
      <c r="A18" s="532"/>
      <c r="B18" s="159"/>
      <c r="C18" s="169"/>
      <c r="D18" s="162">
        <v>1</v>
      </c>
      <c r="E18" s="170" t="s">
        <v>2</v>
      </c>
      <c r="F18" s="171">
        <v>1</v>
      </c>
      <c r="G18" s="171" t="s">
        <v>110</v>
      </c>
      <c r="H18" s="171">
        <v>1</v>
      </c>
      <c r="I18" s="172" t="s">
        <v>2</v>
      </c>
      <c r="J18" s="171">
        <v>1</v>
      </c>
      <c r="K18" s="165" t="s">
        <v>63</v>
      </c>
      <c r="L18" s="166">
        <v>1</v>
      </c>
      <c r="M18" s="168"/>
    </row>
    <row r="19" spans="1:13" s="161" customFormat="1" ht="18" customHeight="1" thickBot="1">
      <c r="A19" s="545"/>
      <c r="B19" s="173"/>
      <c r="C19" s="174"/>
      <c r="D19" s="175">
        <v>2</v>
      </c>
      <c r="E19" s="176" t="s">
        <v>112</v>
      </c>
      <c r="F19" s="177">
        <v>2</v>
      </c>
      <c r="G19" s="177" t="s">
        <v>70</v>
      </c>
      <c r="H19" s="177">
        <v>2</v>
      </c>
      <c r="I19" s="177" t="s">
        <v>112</v>
      </c>
      <c r="J19" s="177">
        <v>2</v>
      </c>
      <c r="K19" s="178" t="s">
        <v>66</v>
      </c>
      <c r="L19" s="166">
        <v>2</v>
      </c>
      <c r="M19" s="168"/>
    </row>
    <row r="20" spans="1:13" s="158" customFormat="1" ht="18" customHeight="1" thickTop="1" thickBot="1">
      <c r="A20" s="531" t="s">
        <v>92</v>
      </c>
      <c r="B20" s="547">
        <v>37043</v>
      </c>
      <c r="C20" s="535"/>
      <c r="D20" s="547">
        <f>+D13+1</f>
        <v>37078</v>
      </c>
      <c r="E20" s="535"/>
      <c r="F20" s="533">
        <f>+F13+1</f>
        <v>37085</v>
      </c>
      <c r="G20" s="533"/>
      <c r="H20" s="533">
        <f>+H13+1</f>
        <v>37092</v>
      </c>
      <c r="I20" s="533"/>
      <c r="J20" s="533">
        <f>+J13+1</f>
        <v>37099</v>
      </c>
      <c r="K20" s="534"/>
      <c r="L20" s="548"/>
      <c r="M20" s="549"/>
    </row>
    <row r="21" spans="1:13" s="161" customFormat="1" ht="18" customHeight="1">
      <c r="A21" s="532"/>
      <c r="B21" s="536">
        <v>0.27083333333333331</v>
      </c>
      <c r="C21" s="537"/>
      <c r="D21" s="536">
        <v>0.27083333333333331</v>
      </c>
      <c r="E21" s="537"/>
      <c r="F21" s="520">
        <v>0.27083333333333331</v>
      </c>
      <c r="G21" s="521"/>
      <c r="H21" s="520">
        <v>0.27083333333333331</v>
      </c>
      <c r="I21" s="521"/>
      <c r="J21" s="522">
        <v>0.27083333333333331</v>
      </c>
      <c r="K21" s="523"/>
      <c r="L21" s="524"/>
      <c r="M21" s="523"/>
    </row>
    <row r="22" spans="1:13" s="161" customFormat="1" ht="18" customHeight="1">
      <c r="A22" s="532"/>
      <c r="B22" s="162">
        <v>1</v>
      </c>
      <c r="C22" s="163" t="s">
        <v>5</v>
      </c>
      <c r="D22" s="162">
        <v>1</v>
      </c>
      <c r="E22" s="163" t="s">
        <v>2</v>
      </c>
      <c r="F22" s="162">
        <v>1</v>
      </c>
      <c r="G22" s="168" t="s">
        <v>126</v>
      </c>
      <c r="H22" s="164">
        <v>1</v>
      </c>
      <c r="I22" s="168" t="s">
        <v>53</v>
      </c>
      <c r="J22" s="164">
        <v>1</v>
      </c>
      <c r="K22" s="165" t="s">
        <v>42</v>
      </c>
      <c r="L22" s="166"/>
      <c r="M22" s="165"/>
    </row>
    <row r="23" spans="1:13" s="161" customFormat="1" ht="18" customHeight="1">
      <c r="A23" s="532"/>
      <c r="B23" s="162">
        <v>2</v>
      </c>
      <c r="C23" s="163" t="s">
        <v>66</v>
      </c>
      <c r="D23" s="162">
        <v>2</v>
      </c>
      <c r="E23" s="163" t="s">
        <v>42</v>
      </c>
      <c r="F23" s="162">
        <v>2</v>
      </c>
      <c r="G23" s="168" t="s">
        <v>66</v>
      </c>
      <c r="H23" s="164">
        <v>2</v>
      </c>
      <c r="I23" s="168" t="s">
        <v>66</v>
      </c>
      <c r="J23" s="164">
        <v>2</v>
      </c>
      <c r="K23" s="165" t="s">
        <v>4</v>
      </c>
      <c r="L23" s="166"/>
      <c r="M23" s="165"/>
    </row>
    <row r="24" spans="1:13" s="161" customFormat="1" ht="18" customHeight="1" thickBot="1">
      <c r="A24" s="532"/>
      <c r="B24" s="179"/>
      <c r="C24" s="180"/>
      <c r="D24" s="179"/>
      <c r="E24" s="180"/>
      <c r="F24" s="181"/>
      <c r="G24" s="180"/>
      <c r="H24" s="181"/>
      <c r="I24" s="180"/>
      <c r="J24" s="164">
        <v>3</v>
      </c>
      <c r="K24" s="165" t="s">
        <v>57</v>
      </c>
      <c r="L24" s="166"/>
      <c r="M24" s="165"/>
    </row>
    <row r="25" spans="1:13" s="161" customFormat="1" ht="18" customHeight="1">
      <c r="A25" s="532"/>
      <c r="B25" s="536">
        <v>0.79166666666666663</v>
      </c>
      <c r="C25" s="537"/>
      <c r="D25" s="536">
        <v>0.79166666666666663</v>
      </c>
      <c r="E25" s="537"/>
      <c r="F25" s="520">
        <v>0.79166666666666663</v>
      </c>
      <c r="G25" s="521"/>
      <c r="H25" s="520">
        <v>0.79166666666666663</v>
      </c>
      <c r="I25" s="521"/>
      <c r="J25" s="522">
        <v>0.79166666666666663</v>
      </c>
      <c r="K25" s="523"/>
      <c r="L25" s="524"/>
      <c r="M25" s="523"/>
    </row>
    <row r="26" spans="1:13" s="161" customFormat="1" ht="18" customHeight="1">
      <c r="A26" s="532"/>
      <c r="B26" s="162">
        <v>1</v>
      </c>
      <c r="C26" s="163" t="s">
        <v>64</v>
      </c>
      <c r="D26" s="162">
        <v>1</v>
      </c>
      <c r="E26" s="163" t="s">
        <v>51</v>
      </c>
      <c r="F26" s="162">
        <v>1</v>
      </c>
      <c r="G26" s="168" t="s">
        <v>2</v>
      </c>
      <c r="H26" s="164">
        <v>1</v>
      </c>
      <c r="I26" s="168" t="s">
        <v>54</v>
      </c>
      <c r="J26" s="164">
        <v>1</v>
      </c>
      <c r="K26" s="165" t="s">
        <v>60</v>
      </c>
      <c r="L26" s="166"/>
      <c r="M26" s="165"/>
    </row>
    <row r="27" spans="1:13" s="161" customFormat="1" ht="18" customHeight="1">
      <c r="A27" s="532"/>
      <c r="B27" s="162">
        <v>2</v>
      </c>
      <c r="C27" s="163" t="s">
        <v>108</v>
      </c>
      <c r="D27" s="162">
        <v>2</v>
      </c>
      <c r="E27" s="163" t="s">
        <v>48</v>
      </c>
      <c r="F27" s="162">
        <v>2</v>
      </c>
      <c r="G27" s="163" t="s">
        <v>50</v>
      </c>
      <c r="H27" s="164">
        <v>2</v>
      </c>
      <c r="I27" s="168" t="s">
        <v>108</v>
      </c>
      <c r="J27" s="164">
        <v>2</v>
      </c>
      <c r="K27" s="165" t="s">
        <v>61</v>
      </c>
      <c r="L27" s="166"/>
      <c r="M27" s="165"/>
    </row>
    <row r="28" spans="1:13" s="161" customFormat="1" ht="18" customHeight="1" thickBot="1">
      <c r="A28" s="545"/>
      <c r="B28" s="182"/>
      <c r="C28" s="183"/>
      <c r="D28" s="184"/>
      <c r="E28" s="183"/>
      <c r="F28" s="185"/>
      <c r="G28" s="183"/>
      <c r="H28" s="185"/>
      <c r="I28" s="183"/>
      <c r="J28" s="186">
        <v>3</v>
      </c>
      <c r="K28" s="178" t="s">
        <v>138</v>
      </c>
      <c r="L28" s="187"/>
      <c r="M28" s="178"/>
    </row>
    <row r="29" spans="1:13" s="158" customFormat="1" ht="18" customHeight="1" thickTop="1" thickBot="1">
      <c r="A29" s="531" t="s">
        <v>1</v>
      </c>
      <c r="B29" s="547">
        <f>+B20+1</f>
        <v>37044</v>
      </c>
      <c r="C29" s="535"/>
      <c r="D29" s="533">
        <f>+D20+1</f>
        <v>37079</v>
      </c>
      <c r="E29" s="533"/>
      <c r="F29" s="533">
        <f>+F20+1</f>
        <v>37086</v>
      </c>
      <c r="G29" s="533"/>
      <c r="H29" s="533">
        <f>+H20+1</f>
        <v>37093</v>
      </c>
      <c r="I29" s="533"/>
      <c r="J29" s="533">
        <f>+J20+1</f>
        <v>37100</v>
      </c>
      <c r="K29" s="534"/>
      <c r="L29" s="535"/>
      <c r="M29" s="534"/>
    </row>
    <row r="30" spans="1:13" s="161" customFormat="1" ht="18" customHeight="1">
      <c r="A30" s="532"/>
      <c r="B30" s="536">
        <v>0.27083333333333331</v>
      </c>
      <c r="C30" s="537"/>
      <c r="D30" s="536">
        <v>0.27083333333333331</v>
      </c>
      <c r="E30" s="537"/>
      <c r="F30" s="520">
        <v>0.27083333333333331</v>
      </c>
      <c r="G30" s="521"/>
      <c r="H30" s="520">
        <v>0.27083333333333331</v>
      </c>
      <c r="I30" s="550"/>
      <c r="J30" s="546">
        <v>0.27083333333333331</v>
      </c>
      <c r="K30" s="540"/>
      <c r="L30" s="539"/>
      <c r="M30" s="544"/>
    </row>
    <row r="31" spans="1:13" s="161" customFormat="1" ht="18" customHeight="1">
      <c r="A31" s="532"/>
      <c r="B31" s="162">
        <v>1</v>
      </c>
      <c r="C31" s="167" t="s">
        <v>126</v>
      </c>
      <c r="D31" s="162">
        <v>1</v>
      </c>
      <c r="E31" s="163" t="s">
        <v>140</v>
      </c>
      <c r="F31" s="164">
        <v>1</v>
      </c>
      <c r="G31" s="168" t="s">
        <v>4</v>
      </c>
      <c r="H31" s="164">
        <v>1</v>
      </c>
      <c r="I31" s="188" t="s">
        <v>43</v>
      </c>
      <c r="J31" s="164">
        <v>1</v>
      </c>
      <c r="K31" s="165" t="s">
        <v>43</v>
      </c>
      <c r="L31" s="166"/>
      <c r="M31" s="168"/>
    </row>
    <row r="32" spans="1:13" s="161" customFormat="1" ht="18" customHeight="1" thickBot="1">
      <c r="A32" s="532"/>
      <c r="B32" s="162">
        <v>2</v>
      </c>
      <c r="C32" s="163" t="s">
        <v>42</v>
      </c>
      <c r="D32" s="162">
        <v>2</v>
      </c>
      <c r="E32" s="163" t="s">
        <v>53</v>
      </c>
      <c r="F32" s="164">
        <v>2</v>
      </c>
      <c r="G32" s="168" t="s">
        <v>57</v>
      </c>
      <c r="H32" s="164">
        <v>2</v>
      </c>
      <c r="I32" s="188" t="s">
        <v>3</v>
      </c>
      <c r="J32" s="164">
        <v>2</v>
      </c>
      <c r="K32" s="165" t="s">
        <v>53</v>
      </c>
      <c r="L32" s="166"/>
      <c r="M32" s="168"/>
    </row>
    <row r="33" spans="1:13" s="161" customFormat="1" ht="18" customHeight="1">
      <c r="A33" s="532"/>
      <c r="B33" s="536">
        <v>0.79166666666666663</v>
      </c>
      <c r="C33" s="537"/>
      <c r="D33" s="536">
        <v>0.79166666666666663</v>
      </c>
      <c r="E33" s="537"/>
      <c r="F33" s="520">
        <v>0.79166666666666663</v>
      </c>
      <c r="G33" s="521"/>
      <c r="H33" s="520">
        <v>0.79166666666666663</v>
      </c>
      <c r="I33" s="550"/>
      <c r="J33" s="522">
        <v>0.79166666666666663</v>
      </c>
      <c r="K33" s="523"/>
      <c r="L33" s="524"/>
      <c r="M33" s="551"/>
    </row>
    <row r="34" spans="1:13" s="161" customFormat="1" ht="18" customHeight="1">
      <c r="A34" s="532"/>
      <c r="B34" s="162">
        <v>1</v>
      </c>
      <c r="C34" s="163" t="s">
        <v>47</v>
      </c>
      <c r="D34" s="162">
        <v>1</v>
      </c>
      <c r="E34" s="163" t="s">
        <v>64</v>
      </c>
      <c r="F34" s="164">
        <v>1</v>
      </c>
      <c r="G34" s="168" t="s">
        <v>47</v>
      </c>
      <c r="H34" s="164">
        <v>1</v>
      </c>
      <c r="I34" s="188" t="s">
        <v>60</v>
      </c>
      <c r="J34" s="164">
        <v>1</v>
      </c>
      <c r="K34" s="165" t="s">
        <v>59</v>
      </c>
      <c r="L34" s="166"/>
      <c r="M34" s="168"/>
    </row>
    <row r="35" spans="1:13" s="161" customFormat="1" ht="18" customHeight="1" thickBot="1">
      <c r="A35" s="545"/>
      <c r="B35" s="175">
        <v>2</v>
      </c>
      <c r="C35" s="189" t="s">
        <v>46</v>
      </c>
      <c r="D35" s="175">
        <v>2</v>
      </c>
      <c r="E35" s="189" t="s">
        <v>44</v>
      </c>
      <c r="F35" s="186">
        <v>2</v>
      </c>
      <c r="G35" s="190" t="s">
        <v>46</v>
      </c>
      <c r="H35" s="186">
        <v>2</v>
      </c>
      <c r="I35" s="191" t="s">
        <v>61</v>
      </c>
      <c r="J35" s="192">
        <v>2</v>
      </c>
      <c r="K35" s="193" t="s">
        <v>65</v>
      </c>
      <c r="L35" s="194"/>
      <c r="M35" s="195"/>
    </row>
    <row r="36" spans="1:13" s="158" customFormat="1" ht="18" customHeight="1" thickTop="1" thickBot="1">
      <c r="A36" s="531" t="s">
        <v>93</v>
      </c>
      <c r="B36" s="547">
        <v>37073</v>
      </c>
      <c r="C36" s="535"/>
      <c r="D36" s="533">
        <f>+D29+1</f>
        <v>37080</v>
      </c>
      <c r="E36" s="533"/>
      <c r="F36" s="533">
        <f>+F29+1</f>
        <v>37087</v>
      </c>
      <c r="G36" s="533"/>
      <c r="H36" s="533">
        <f>+H29+1</f>
        <v>37094</v>
      </c>
      <c r="I36" s="547"/>
      <c r="J36" s="533">
        <f>+J29+1</f>
        <v>37101</v>
      </c>
      <c r="K36" s="534"/>
      <c r="L36" s="556"/>
      <c r="M36" s="556"/>
    </row>
    <row r="37" spans="1:13" s="161" customFormat="1" ht="18" customHeight="1">
      <c r="A37" s="532"/>
      <c r="B37" s="536">
        <v>0.27083333333333331</v>
      </c>
      <c r="C37" s="537"/>
      <c r="D37" s="536">
        <v>0.27083333333333331</v>
      </c>
      <c r="E37" s="537"/>
      <c r="F37" s="520">
        <v>0.27083333333333331</v>
      </c>
      <c r="G37" s="521"/>
      <c r="H37" s="520">
        <v>0.27083333333333331</v>
      </c>
      <c r="I37" s="550"/>
      <c r="J37" s="196"/>
      <c r="K37" s="197"/>
      <c r="L37" s="543"/>
      <c r="M37" s="544"/>
    </row>
    <row r="38" spans="1:13" s="161" customFormat="1" ht="18" customHeight="1">
      <c r="A38" s="532"/>
      <c r="B38" s="162">
        <v>1</v>
      </c>
      <c r="C38" s="163" t="s">
        <v>3</v>
      </c>
      <c r="D38" s="162">
        <v>1</v>
      </c>
      <c r="E38" s="163" t="s">
        <v>43</v>
      </c>
      <c r="F38" s="164">
        <v>1</v>
      </c>
      <c r="G38" s="168" t="s">
        <v>3</v>
      </c>
      <c r="H38" s="164">
        <v>1</v>
      </c>
      <c r="I38" s="188" t="s">
        <v>4</v>
      </c>
      <c r="J38" s="198">
        <v>1</v>
      </c>
      <c r="K38" s="555"/>
      <c r="L38" s="555"/>
      <c r="M38" s="168"/>
    </row>
    <row r="39" spans="1:13" s="161" customFormat="1" ht="18" customHeight="1">
      <c r="A39" s="532"/>
      <c r="B39" s="162">
        <v>2</v>
      </c>
      <c r="C39" s="163" t="s">
        <v>139</v>
      </c>
      <c r="D39" s="162">
        <v>2</v>
      </c>
      <c r="E39" s="163" t="s">
        <v>42</v>
      </c>
      <c r="F39" s="164">
        <v>2</v>
      </c>
      <c r="G39" s="168" t="s">
        <v>43</v>
      </c>
      <c r="H39" s="164">
        <v>2</v>
      </c>
      <c r="I39" s="188" t="s">
        <v>57</v>
      </c>
      <c r="J39" s="198"/>
      <c r="K39" s="555"/>
      <c r="L39" s="555"/>
      <c r="M39" s="168"/>
    </row>
    <row r="40" spans="1:13" s="161" customFormat="1" ht="18" customHeight="1" thickBot="1">
      <c r="A40" s="532"/>
      <c r="B40" s="162">
        <v>3</v>
      </c>
      <c r="C40" s="167" t="s">
        <v>53</v>
      </c>
      <c r="D40" s="162"/>
      <c r="E40" s="163"/>
      <c r="F40" s="164"/>
      <c r="G40" s="168"/>
      <c r="H40" s="164"/>
      <c r="I40" s="188"/>
      <c r="J40" s="198">
        <v>2</v>
      </c>
      <c r="K40" s="199"/>
      <c r="L40" s="171"/>
      <c r="M40" s="168"/>
    </row>
    <row r="41" spans="1:13" s="161" customFormat="1" ht="18" customHeight="1">
      <c r="A41" s="532"/>
      <c r="B41" s="536">
        <v>0.79166666666666663</v>
      </c>
      <c r="C41" s="537"/>
      <c r="D41" s="536">
        <v>0.79166666666666663</v>
      </c>
      <c r="E41" s="537"/>
      <c r="F41" s="520">
        <v>0.79166666666666663</v>
      </c>
      <c r="G41" s="521"/>
      <c r="H41" s="520">
        <v>0.79166666666666663</v>
      </c>
      <c r="I41" s="550"/>
      <c r="J41" s="552"/>
      <c r="K41" s="553"/>
      <c r="L41" s="554"/>
      <c r="M41" s="551"/>
    </row>
    <row r="42" spans="1:13" s="161" customFormat="1" ht="18" customHeight="1">
      <c r="A42" s="532"/>
      <c r="B42" s="162">
        <v>1</v>
      </c>
      <c r="C42" s="163" t="s">
        <v>14</v>
      </c>
      <c r="D42" s="164">
        <v>1</v>
      </c>
      <c r="E42" s="168" t="s">
        <v>58</v>
      </c>
      <c r="F42" s="164">
        <v>1</v>
      </c>
      <c r="G42" s="168" t="s">
        <v>14</v>
      </c>
      <c r="H42" s="164">
        <v>1</v>
      </c>
      <c r="I42" s="188" t="s">
        <v>48</v>
      </c>
      <c r="J42" s="198">
        <v>1</v>
      </c>
      <c r="K42" s="200"/>
      <c r="L42" s="171"/>
      <c r="M42" s="168"/>
    </row>
    <row r="43" spans="1:13" s="161" customFormat="1" ht="18" customHeight="1">
      <c r="A43" s="532"/>
      <c r="B43" s="201">
        <v>2</v>
      </c>
      <c r="C43" s="202" t="s">
        <v>70</v>
      </c>
      <c r="D43" s="192">
        <v>2</v>
      </c>
      <c r="E43" s="195" t="s">
        <v>7</v>
      </c>
      <c r="F43" s="192">
        <v>2</v>
      </c>
      <c r="G43" s="195" t="s">
        <v>138</v>
      </c>
      <c r="H43" s="192">
        <v>2</v>
      </c>
      <c r="I43" s="203" t="s">
        <v>51</v>
      </c>
      <c r="J43" s="198"/>
      <c r="K43" s="199"/>
      <c r="L43" s="171"/>
      <c r="M43" s="168"/>
    </row>
    <row r="44" spans="1:13" s="161" customFormat="1" ht="18" customHeight="1" thickBot="1">
      <c r="A44" s="532"/>
      <c r="B44" s="175">
        <v>3</v>
      </c>
      <c r="C44" s="189" t="s">
        <v>63</v>
      </c>
      <c r="D44" s="186"/>
      <c r="E44" s="190"/>
      <c r="F44" s="186"/>
      <c r="G44" s="190"/>
      <c r="H44" s="186"/>
      <c r="I44" s="191"/>
      <c r="J44" s="198">
        <v>2</v>
      </c>
      <c r="K44" s="199"/>
      <c r="L44" s="166"/>
      <c r="M44" s="168"/>
    </row>
    <row r="45" spans="1:13" s="158" customFormat="1" ht="18" customHeight="1" thickTop="1" thickBot="1">
      <c r="A45" s="567" t="s">
        <v>94</v>
      </c>
      <c r="B45" s="547">
        <f>+B36+1</f>
        <v>37074</v>
      </c>
      <c r="C45" s="535"/>
      <c r="D45" s="547">
        <f>+D36+1</f>
        <v>37081</v>
      </c>
      <c r="E45" s="535"/>
      <c r="F45" s="547">
        <f>+F36+1</f>
        <v>37088</v>
      </c>
      <c r="G45" s="535"/>
      <c r="H45" s="547">
        <f>+H36+1</f>
        <v>37095</v>
      </c>
      <c r="I45" s="535"/>
      <c r="J45" s="533">
        <f>+J36+1</f>
        <v>37102</v>
      </c>
      <c r="K45" s="534"/>
      <c r="L45" s="569"/>
      <c r="M45" s="570"/>
    </row>
    <row r="46" spans="1:13" s="161" customFormat="1" ht="18" customHeight="1">
      <c r="A46" s="568"/>
      <c r="B46" s="559">
        <v>0.27083333333333331</v>
      </c>
      <c r="C46" s="560"/>
      <c r="D46" s="559">
        <v>0.27083333333333331</v>
      </c>
      <c r="E46" s="560"/>
      <c r="F46" s="559">
        <v>0.27083333333333331</v>
      </c>
      <c r="G46" s="560"/>
      <c r="H46" s="559">
        <v>0.27083333333333331</v>
      </c>
      <c r="I46" s="560"/>
      <c r="J46" s="571" t="s">
        <v>135</v>
      </c>
      <c r="K46" s="572"/>
      <c r="L46" s="557"/>
      <c r="M46" s="558"/>
    </row>
    <row r="47" spans="1:13" s="161" customFormat="1" ht="18" customHeight="1">
      <c r="A47" s="568"/>
      <c r="B47" s="164">
        <v>1</v>
      </c>
      <c r="C47" s="168" t="s">
        <v>64</v>
      </c>
      <c r="D47" s="164">
        <v>1</v>
      </c>
      <c r="E47" s="168" t="s">
        <v>3</v>
      </c>
      <c r="F47" s="164">
        <v>1</v>
      </c>
      <c r="G47" s="168" t="s">
        <v>64</v>
      </c>
      <c r="H47" s="164">
        <v>1</v>
      </c>
      <c r="I47" s="188" t="s">
        <v>8</v>
      </c>
      <c r="J47" s="198">
        <v>1</v>
      </c>
      <c r="K47" s="199"/>
      <c r="L47" s="166"/>
      <c r="M47" s="168"/>
    </row>
    <row r="48" spans="1:13" s="161" customFormat="1" ht="18" customHeight="1" thickBot="1">
      <c r="A48" s="568"/>
      <c r="B48" s="164">
        <v>2</v>
      </c>
      <c r="C48" s="168" t="s">
        <v>133</v>
      </c>
      <c r="D48" s="164">
        <v>2</v>
      </c>
      <c r="E48" s="168" t="s">
        <v>145</v>
      </c>
      <c r="F48" s="164">
        <v>2</v>
      </c>
      <c r="G48" s="168" t="s">
        <v>133</v>
      </c>
      <c r="H48" s="164">
        <v>2</v>
      </c>
      <c r="I48" s="188" t="s">
        <v>126</v>
      </c>
      <c r="J48" s="198">
        <v>2</v>
      </c>
      <c r="K48" s="204" t="s">
        <v>141</v>
      </c>
      <c r="L48" s="166"/>
      <c r="M48" s="168"/>
    </row>
    <row r="49" spans="1:13" s="161" customFormat="1" ht="18" customHeight="1">
      <c r="A49" s="568"/>
      <c r="B49" s="559">
        <v>0.79166666666666663</v>
      </c>
      <c r="C49" s="560"/>
      <c r="D49" s="559">
        <v>0.79166666666666663</v>
      </c>
      <c r="E49" s="560"/>
      <c r="F49" s="561">
        <v>0.79166666666666663</v>
      </c>
      <c r="G49" s="562"/>
      <c r="H49" s="561">
        <v>0.79166666666666663</v>
      </c>
      <c r="I49" s="562"/>
      <c r="J49" s="563"/>
      <c r="K49" s="564"/>
      <c r="L49" s="565"/>
      <c r="M49" s="566"/>
    </row>
    <row r="50" spans="1:13" s="161" customFormat="1" ht="18" customHeight="1">
      <c r="A50" s="568"/>
      <c r="B50" s="164">
        <v>1</v>
      </c>
      <c r="C50" s="168" t="s">
        <v>58</v>
      </c>
      <c r="D50" s="164">
        <v>1</v>
      </c>
      <c r="E50" s="168" t="s">
        <v>64</v>
      </c>
      <c r="F50" s="164">
        <v>1</v>
      </c>
      <c r="G50" s="168" t="s">
        <v>60</v>
      </c>
      <c r="H50" s="164">
        <v>1</v>
      </c>
      <c r="I50" s="188" t="s">
        <v>50</v>
      </c>
      <c r="J50" s="198">
        <v>1</v>
      </c>
      <c r="K50" s="205"/>
      <c r="L50" s="166"/>
      <c r="M50" s="168"/>
    </row>
    <row r="51" spans="1:13" s="161" customFormat="1" ht="18" customHeight="1">
      <c r="A51" s="568"/>
      <c r="B51" s="164">
        <v>2</v>
      </c>
      <c r="C51" s="168" t="s">
        <v>44</v>
      </c>
      <c r="D51" s="164">
        <v>2</v>
      </c>
      <c r="E51" s="168" t="s">
        <v>110</v>
      </c>
      <c r="F51" s="164">
        <v>2</v>
      </c>
      <c r="G51" s="168" t="s">
        <v>61</v>
      </c>
      <c r="H51" s="164">
        <v>2</v>
      </c>
      <c r="I51" s="188" t="s">
        <v>7</v>
      </c>
      <c r="J51" s="198">
        <v>2</v>
      </c>
      <c r="K51" s="206"/>
      <c r="L51" s="166"/>
      <c r="M51" s="168"/>
    </row>
    <row r="52" spans="1:13" s="161" customFormat="1" ht="18" customHeight="1">
      <c r="A52" s="568"/>
      <c r="B52" s="164">
        <v>3</v>
      </c>
      <c r="C52" s="168" t="s">
        <v>7</v>
      </c>
      <c r="D52" s="164">
        <v>3</v>
      </c>
      <c r="E52" s="168" t="s">
        <v>60</v>
      </c>
      <c r="F52" s="164">
        <v>3</v>
      </c>
      <c r="G52" s="168" t="s">
        <v>41</v>
      </c>
      <c r="H52" s="164">
        <v>3</v>
      </c>
      <c r="I52" s="188" t="s">
        <v>44</v>
      </c>
      <c r="J52" s="198">
        <v>3</v>
      </c>
      <c r="K52" s="206"/>
      <c r="L52" s="166"/>
      <c r="M52" s="168"/>
    </row>
    <row r="53" spans="1:13" s="161" customFormat="1" ht="18" customHeight="1">
      <c r="A53" s="568"/>
      <c r="B53" s="192">
        <v>4</v>
      </c>
      <c r="C53" s="195" t="s">
        <v>75</v>
      </c>
      <c r="D53" s="192">
        <v>4</v>
      </c>
      <c r="E53" s="195" t="s">
        <v>61</v>
      </c>
      <c r="F53" s="192">
        <v>4</v>
      </c>
      <c r="G53" s="195" t="s">
        <v>45</v>
      </c>
      <c r="H53" s="192">
        <v>4</v>
      </c>
      <c r="I53" s="203" t="s">
        <v>63</v>
      </c>
      <c r="J53" s="207">
        <v>4</v>
      </c>
      <c r="K53" s="208"/>
      <c r="L53" s="194"/>
      <c r="M53" s="195"/>
    </row>
    <row r="54" spans="1:13" s="161" customFormat="1" ht="18" customHeight="1" thickBot="1">
      <c r="A54" s="568"/>
      <c r="B54" s="192"/>
      <c r="C54" s="195"/>
      <c r="D54" s="192"/>
      <c r="E54" s="195"/>
      <c r="F54" s="192"/>
      <c r="G54" s="195"/>
      <c r="H54" s="192"/>
      <c r="I54" s="203"/>
      <c r="J54" s="207"/>
      <c r="K54" s="208"/>
      <c r="L54" s="209"/>
      <c r="M54" s="210"/>
    </row>
    <row r="55" spans="1:13" s="212" customFormat="1" ht="18" customHeight="1" thickTop="1" thickBot="1">
      <c r="A55" s="580" t="s">
        <v>95</v>
      </c>
      <c r="B55" s="583">
        <f>+B45+1</f>
        <v>37075</v>
      </c>
      <c r="C55" s="584"/>
      <c r="D55" s="584">
        <f>+D45+1</f>
        <v>37082</v>
      </c>
      <c r="E55" s="584"/>
      <c r="F55" s="584">
        <f>+F45+1</f>
        <v>37089</v>
      </c>
      <c r="G55" s="584"/>
      <c r="H55" s="584">
        <f>+H45+1</f>
        <v>37096</v>
      </c>
      <c r="I55" s="584"/>
      <c r="J55" s="533">
        <f>+J45+1</f>
        <v>37103</v>
      </c>
      <c r="K55" s="534"/>
      <c r="L55" s="573"/>
      <c r="M55" s="573"/>
    </row>
    <row r="56" spans="1:13" s="211" customFormat="1" ht="18" customHeight="1">
      <c r="A56" s="581"/>
      <c r="B56" s="574">
        <v>0.29166666666666669</v>
      </c>
      <c r="C56" s="575"/>
      <c r="D56" s="576">
        <v>0.29166666666666669</v>
      </c>
      <c r="E56" s="577"/>
      <c r="F56" s="576">
        <v>0.29166666666666669</v>
      </c>
      <c r="G56" s="577"/>
      <c r="H56" s="576">
        <v>0.29166666666666669</v>
      </c>
      <c r="I56" s="577"/>
      <c r="J56" s="578">
        <v>0.29166666666666669</v>
      </c>
      <c r="K56" s="579"/>
      <c r="L56" s="213"/>
      <c r="M56" s="143" t="s">
        <v>9</v>
      </c>
    </row>
    <row r="57" spans="1:13" s="211" customFormat="1" ht="18" customHeight="1">
      <c r="A57" s="581"/>
      <c r="B57" s="214">
        <v>1</v>
      </c>
      <c r="C57" s="215" t="s">
        <v>51</v>
      </c>
      <c r="D57" s="216">
        <v>1</v>
      </c>
      <c r="E57" s="215" t="s">
        <v>46</v>
      </c>
      <c r="F57" s="216">
        <v>1</v>
      </c>
      <c r="G57" s="215" t="s">
        <v>3</v>
      </c>
      <c r="H57" s="216">
        <v>1</v>
      </c>
      <c r="I57" s="215" t="s">
        <v>4</v>
      </c>
      <c r="J57" s="217">
        <v>1</v>
      </c>
      <c r="K57" s="218" t="s">
        <v>143</v>
      </c>
      <c r="L57" s="7"/>
      <c r="M57" s="7"/>
    </row>
    <row r="58" spans="1:13" s="211" customFormat="1" ht="18" customHeight="1">
      <c r="A58" s="581"/>
      <c r="B58" s="214">
        <v>2</v>
      </c>
      <c r="C58" s="215" t="s">
        <v>46</v>
      </c>
      <c r="D58" s="216">
        <v>2</v>
      </c>
      <c r="E58" s="215" t="s">
        <v>136</v>
      </c>
      <c r="F58" s="216">
        <v>2</v>
      </c>
      <c r="G58" s="215" t="s">
        <v>64</v>
      </c>
      <c r="H58" s="216">
        <v>2</v>
      </c>
      <c r="I58" s="215" t="s">
        <v>42</v>
      </c>
      <c r="J58" s="217">
        <v>2</v>
      </c>
      <c r="K58" s="218" t="s">
        <v>134</v>
      </c>
      <c r="L58" s="7"/>
      <c r="M58" s="144" t="s">
        <v>80</v>
      </c>
    </row>
    <row r="59" spans="1:13" s="211" customFormat="1" ht="18" customHeight="1">
      <c r="A59" s="581"/>
      <c r="B59" s="214">
        <v>3</v>
      </c>
      <c r="C59" s="215" t="s">
        <v>47</v>
      </c>
      <c r="D59" s="216">
        <v>3</v>
      </c>
      <c r="E59" s="215" t="s">
        <v>2</v>
      </c>
      <c r="F59" s="216">
        <v>3</v>
      </c>
      <c r="G59" s="215" t="s">
        <v>53</v>
      </c>
      <c r="H59" s="216">
        <v>3</v>
      </c>
      <c r="I59" s="215" t="s">
        <v>3</v>
      </c>
      <c r="J59" s="217">
        <v>3</v>
      </c>
      <c r="K59" s="219"/>
      <c r="L59" s="7"/>
      <c r="M59" s="7"/>
    </row>
    <row r="60" spans="1:13" s="211" customFormat="1" ht="18" customHeight="1">
      <c r="A60" s="581"/>
      <c r="B60" s="214">
        <v>4</v>
      </c>
      <c r="C60" s="215" t="s">
        <v>48</v>
      </c>
      <c r="D60" s="216">
        <v>4</v>
      </c>
      <c r="E60" s="215" t="s">
        <v>42</v>
      </c>
      <c r="F60" s="216">
        <v>4</v>
      </c>
      <c r="G60" s="215" t="s">
        <v>8</v>
      </c>
      <c r="H60" s="216">
        <v>4</v>
      </c>
      <c r="I60" s="215" t="s">
        <v>57</v>
      </c>
      <c r="J60" s="217">
        <v>4</v>
      </c>
      <c r="K60" s="220" t="s">
        <v>144</v>
      </c>
      <c r="L60" s="7"/>
      <c r="M60" s="7" t="s">
        <v>130</v>
      </c>
    </row>
    <row r="61" spans="1:13" s="211" customFormat="1" ht="18" customHeight="1" thickBot="1">
      <c r="A61" s="581"/>
      <c r="B61" s="221"/>
      <c r="C61" s="222"/>
      <c r="D61" s="216"/>
      <c r="E61" s="215"/>
      <c r="F61" s="223"/>
      <c r="G61" s="215"/>
      <c r="H61" s="216"/>
      <c r="I61" s="215"/>
      <c r="J61" s="224">
        <v>5</v>
      </c>
      <c r="K61" s="225"/>
      <c r="L61" s="7"/>
      <c r="M61" s="7"/>
    </row>
    <row r="62" spans="1:13" s="211" customFormat="1" ht="18" customHeight="1">
      <c r="A62" s="581"/>
      <c r="B62" s="574">
        <v>0.4375</v>
      </c>
      <c r="C62" s="575"/>
      <c r="D62" s="576">
        <v>0.4375</v>
      </c>
      <c r="E62" s="577"/>
      <c r="F62" s="576">
        <v>0.4375</v>
      </c>
      <c r="G62" s="577"/>
      <c r="H62" s="576">
        <v>0.4375</v>
      </c>
      <c r="I62" s="577"/>
      <c r="J62" s="578">
        <v>0.4375</v>
      </c>
      <c r="K62" s="579"/>
      <c r="L62" s="7"/>
      <c r="M62" s="144" t="s">
        <v>82</v>
      </c>
    </row>
    <row r="63" spans="1:13" s="211" customFormat="1" ht="18" customHeight="1">
      <c r="A63" s="581"/>
      <c r="B63" s="214">
        <v>1</v>
      </c>
      <c r="C63" s="215" t="s">
        <v>54</v>
      </c>
      <c r="D63" s="216">
        <v>1</v>
      </c>
      <c r="E63" s="215" t="s">
        <v>138</v>
      </c>
      <c r="F63" s="216">
        <v>1</v>
      </c>
      <c r="G63" s="215" t="s">
        <v>54</v>
      </c>
      <c r="H63" s="216">
        <v>1</v>
      </c>
      <c r="I63" s="215" t="s">
        <v>60</v>
      </c>
      <c r="J63" s="217">
        <v>1</v>
      </c>
      <c r="K63" s="226"/>
      <c r="L63" s="7"/>
      <c r="M63" s="145"/>
    </row>
    <row r="64" spans="1:13" s="211" customFormat="1" ht="18" customHeight="1">
      <c r="A64" s="581"/>
      <c r="B64" s="214">
        <v>2</v>
      </c>
      <c r="C64" s="215" t="s">
        <v>65</v>
      </c>
      <c r="D64" s="216">
        <v>2</v>
      </c>
      <c r="E64" s="215" t="s">
        <v>61</v>
      </c>
      <c r="F64" s="216">
        <v>2</v>
      </c>
      <c r="G64" s="215" t="s">
        <v>50</v>
      </c>
      <c r="H64" s="216">
        <v>2</v>
      </c>
      <c r="I64" s="215" t="s">
        <v>61</v>
      </c>
      <c r="J64" s="217">
        <v>2</v>
      </c>
      <c r="K64" s="225"/>
      <c r="L64" s="7"/>
      <c r="M64" s="146" t="s">
        <v>131</v>
      </c>
    </row>
    <row r="65" spans="1:13" s="211" customFormat="1" ht="18" customHeight="1">
      <c r="A65" s="581"/>
      <c r="B65" s="214">
        <v>3</v>
      </c>
      <c r="C65" s="227" t="s">
        <v>137</v>
      </c>
      <c r="D65" s="216">
        <v>3</v>
      </c>
      <c r="E65" s="215" t="s">
        <v>60</v>
      </c>
      <c r="F65" s="216">
        <v>3</v>
      </c>
      <c r="G65" s="215" t="s">
        <v>59</v>
      </c>
      <c r="H65" s="216">
        <v>3</v>
      </c>
      <c r="I65" s="215" t="s">
        <v>138</v>
      </c>
      <c r="J65" s="217">
        <v>3</v>
      </c>
      <c r="K65" s="225"/>
      <c r="L65" s="7"/>
      <c r="M65" s="7"/>
    </row>
    <row r="66" spans="1:13" s="211" customFormat="1" ht="18" customHeight="1">
      <c r="A66" s="581"/>
      <c r="B66" s="214">
        <v>4</v>
      </c>
      <c r="C66" s="215" t="s">
        <v>59</v>
      </c>
      <c r="D66" s="216">
        <v>4</v>
      </c>
      <c r="E66" s="215" t="s">
        <v>44</v>
      </c>
      <c r="F66" s="216">
        <v>4</v>
      </c>
      <c r="G66" s="215" t="s">
        <v>65</v>
      </c>
      <c r="H66" s="216">
        <v>4</v>
      </c>
      <c r="I66" s="215" t="s">
        <v>54</v>
      </c>
      <c r="J66" s="217">
        <v>4</v>
      </c>
      <c r="K66" s="225"/>
      <c r="L66" s="7"/>
      <c r="M66" s="7"/>
    </row>
    <row r="67" spans="1:13" s="211" customFormat="1" ht="18" customHeight="1" thickBot="1">
      <c r="A67" s="581"/>
      <c r="B67" s="221"/>
      <c r="C67" s="222"/>
      <c r="D67" s="216"/>
      <c r="E67" s="215"/>
      <c r="F67" s="223"/>
      <c r="G67" s="215"/>
      <c r="H67" s="216"/>
      <c r="I67" s="215"/>
      <c r="J67" s="224">
        <v>5</v>
      </c>
      <c r="K67" s="225"/>
      <c r="L67" s="7"/>
      <c r="M67" s="7"/>
    </row>
    <row r="68" spans="1:13" s="211" customFormat="1" ht="18" customHeight="1">
      <c r="A68" s="581"/>
      <c r="B68" s="574">
        <v>0.72916666666666663</v>
      </c>
      <c r="C68" s="575"/>
      <c r="D68" s="576">
        <v>0.72916666666666663</v>
      </c>
      <c r="E68" s="577"/>
      <c r="F68" s="576">
        <v>0.72916666666666663</v>
      </c>
      <c r="G68" s="577"/>
      <c r="H68" s="576">
        <v>0.72916666666666663</v>
      </c>
      <c r="I68" s="577"/>
      <c r="J68" s="578">
        <v>0.72916666666666663</v>
      </c>
      <c r="K68" s="579"/>
      <c r="L68" s="7"/>
      <c r="M68" s="7"/>
    </row>
    <row r="69" spans="1:13" s="211" customFormat="1" ht="18" customHeight="1">
      <c r="A69" s="581"/>
      <c r="B69" s="214">
        <v>1</v>
      </c>
      <c r="C69" s="215" t="s">
        <v>103</v>
      </c>
      <c r="D69" s="216">
        <v>1</v>
      </c>
      <c r="E69" s="215" t="s">
        <v>54</v>
      </c>
      <c r="F69" s="216">
        <v>1</v>
      </c>
      <c r="G69" s="215" t="s">
        <v>77</v>
      </c>
      <c r="H69" s="216">
        <v>1</v>
      </c>
      <c r="I69" s="215" t="s">
        <v>66</v>
      </c>
      <c r="J69" s="217">
        <v>1</v>
      </c>
      <c r="K69" s="225"/>
      <c r="L69" s="7"/>
      <c r="M69" s="7"/>
    </row>
    <row r="70" spans="1:13" s="211" customFormat="1" ht="18" customHeight="1">
      <c r="A70" s="581"/>
      <c r="B70" s="214">
        <v>2</v>
      </c>
      <c r="C70" s="215" t="s">
        <v>66</v>
      </c>
      <c r="D70" s="216">
        <v>2</v>
      </c>
      <c r="E70" s="215" t="s">
        <v>6</v>
      </c>
      <c r="F70" s="216">
        <v>2</v>
      </c>
      <c r="G70" s="215" t="s">
        <v>70</v>
      </c>
      <c r="H70" s="216">
        <v>2</v>
      </c>
      <c r="I70" s="215" t="s">
        <v>70</v>
      </c>
      <c r="J70" s="217">
        <v>2</v>
      </c>
      <c r="K70" s="225"/>
      <c r="L70" s="7"/>
      <c r="M70" s="7"/>
    </row>
    <row r="71" spans="1:13" s="211" customFormat="1" ht="18" customHeight="1">
      <c r="A71" s="581"/>
      <c r="B71" s="214">
        <v>3</v>
      </c>
      <c r="C71" s="215" t="s">
        <v>70</v>
      </c>
      <c r="D71" s="216">
        <v>3</v>
      </c>
      <c r="E71" s="215" t="s">
        <v>51</v>
      </c>
      <c r="F71" s="216">
        <v>3</v>
      </c>
      <c r="G71" s="215" t="s">
        <v>103</v>
      </c>
      <c r="H71" s="216">
        <v>3</v>
      </c>
      <c r="I71" s="215" t="s">
        <v>41</v>
      </c>
      <c r="J71" s="217">
        <v>3</v>
      </c>
      <c r="K71" s="225"/>
      <c r="L71" s="7"/>
      <c r="M71" s="7"/>
    </row>
    <row r="72" spans="1:13" s="211" customFormat="1" ht="18" customHeight="1">
      <c r="A72" s="581"/>
      <c r="B72" s="214">
        <v>4</v>
      </c>
      <c r="C72" s="215" t="s">
        <v>77</v>
      </c>
      <c r="D72" s="216">
        <v>4</v>
      </c>
      <c r="E72" s="215" t="s">
        <v>48</v>
      </c>
      <c r="F72" s="216">
        <v>4</v>
      </c>
      <c r="G72" s="215" t="s">
        <v>63</v>
      </c>
      <c r="H72" s="216">
        <v>4</v>
      </c>
      <c r="I72" s="215" t="s">
        <v>103</v>
      </c>
      <c r="J72" s="217">
        <v>4</v>
      </c>
      <c r="K72" s="225"/>
      <c r="L72" s="7"/>
      <c r="M72" s="7"/>
    </row>
    <row r="73" spans="1:13" s="211" customFormat="1" ht="18" customHeight="1" thickBot="1">
      <c r="A73" s="581"/>
      <c r="B73" s="221"/>
      <c r="C73" s="222"/>
      <c r="D73" s="216"/>
      <c r="E73" s="215"/>
      <c r="F73" s="223">
        <v>5</v>
      </c>
      <c r="G73" s="215"/>
      <c r="H73" s="216"/>
      <c r="I73" s="215"/>
      <c r="J73" s="224">
        <v>5</v>
      </c>
      <c r="K73" s="225"/>
      <c r="L73" s="7"/>
      <c r="M73" s="7"/>
    </row>
    <row r="74" spans="1:13" s="211" customFormat="1" ht="18" customHeight="1">
      <c r="A74" s="581"/>
      <c r="B74" s="574">
        <v>0.79166666666666663</v>
      </c>
      <c r="C74" s="575"/>
      <c r="D74" s="576">
        <v>0.79166666666666663</v>
      </c>
      <c r="E74" s="577"/>
      <c r="F74" s="576">
        <v>0.79166666666666663</v>
      </c>
      <c r="G74" s="577"/>
      <c r="H74" s="576">
        <v>0.79166666666666663</v>
      </c>
      <c r="I74" s="577"/>
      <c r="J74" s="578">
        <v>0.79166666666666663</v>
      </c>
      <c r="K74" s="579"/>
      <c r="L74" s="7"/>
      <c r="M74" s="7"/>
    </row>
    <row r="75" spans="1:13" s="211" customFormat="1" ht="18" customHeight="1">
      <c r="A75" s="581"/>
      <c r="B75" s="214">
        <v>1</v>
      </c>
      <c r="C75" s="215" t="s">
        <v>105</v>
      </c>
      <c r="D75" s="216">
        <v>1</v>
      </c>
      <c r="E75" s="215" t="s">
        <v>66</v>
      </c>
      <c r="F75" s="216">
        <v>1</v>
      </c>
      <c r="G75" s="215" t="s">
        <v>66</v>
      </c>
      <c r="H75" s="216">
        <v>1</v>
      </c>
      <c r="I75" s="215" t="s">
        <v>51</v>
      </c>
      <c r="J75" s="217">
        <v>1</v>
      </c>
      <c r="K75" s="225"/>
      <c r="L75" s="7"/>
      <c r="M75" s="7"/>
    </row>
    <row r="76" spans="1:13" s="211" customFormat="1" ht="18" customHeight="1">
      <c r="A76" s="581"/>
      <c r="B76" s="214">
        <v>2</v>
      </c>
      <c r="C76" s="215" t="s">
        <v>55</v>
      </c>
      <c r="D76" s="216">
        <v>2</v>
      </c>
      <c r="E76" s="215" t="s">
        <v>53</v>
      </c>
      <c r="F76" s="216">
        <v>2</v>
      </c>
      <c r="G76" s="215" t="s">
        <v>2</v>
      </c>
      <c r="H76" s="216">
        <v>2</v>
      </c>
      <c r="I76" s="215" t="s">
        <v>6</v>
      </c>
      <c r="J76" s="217">
        <v>2</v>
      </c>
      <c r="K76" s="225"/>
      <c r="L76" s="7"/>
      <c r="M76" s="7"/>
    </row>
    <row r="77" spans="1:13" s="211" customFormat="1" ht="18" customHeight="1">
      <c r="A77" s="581"/>
      <c r="B77" s="214">
        <v>3</v>
      </c>
      <c r="C77" s="215" t="s">
        <v>56</v>
      </c>
      <c r="D77" s="216">
        <v>3</v>
      </c>
      <c r="E77" s="215" t="s">
        <v>41</v>
      </c>
      <c r="F77" s="216">
        <v>3</v>
      </c>
      <c r="G77" s="215" t="s">
        <v>75</v>
      </c>
      <c r="H77" s="216">
        <v>3</v>
      </c>
      <c r="I77" s="215" t="s">
        <v>76</v>
      </c>
      <c r="J77" s="217">
        <v>3</v>
      </c>
      <c r="K77" s="225"/>
      <c r="L77" s="7"/>
      <c r="M77" s="7"/>
    </row>
    <row r="78" spans="1:13" s="211" customFormat="1" ht="18" customHeight="1" thickBot="1">
      <c r="A78" s="581"/>
      <c r="B78" s="228">
        <v>4</v>
      </c>
      <c r="C78" s="229" t="s">
        <v>61</v>
      </c>
      <c r="D78" s="230">
        <v>4</v>
      </c>
      <c r="E78" s="229" t="s">
        <v>76</v>
      </c>
      <c r="F78" s="230">
        <v>4</v>
      </c>
      <c r="G78" s="229" t="s">
        <v>58</v>
      </c>
      <c r="H78" s="230">
        <v>4</v>
      </c>
      <c r="I78" s="229" t="s">
        <v>48</v>
      </c>
      <c r="J78" s="231">
        <v>4</v>
      </c>
      <c r="K78" s="232"/>
      <c r="L78" s="7"/>
      <c r="M78" s="7"/>
    </row>
    <row r="79" spans="1:13" s="154" customFormat="1" ht="20.100000000000001" hidden="1" customHeight="1" thickBot="1">
      <c r="A79" s="582"/>
      <c r="B79" s="233"/>
      <c r="C79" s="234"/>
      <c r="D79" s="235"/>
      <c r="E79" s="234"/>
      <c r="F79" s="236"/>
      <c r="G79" s="234"/>
      <c r="H79" s="235"/>
      <c r="I79" s="234"/>
      <c r="J79" s="236"/>
      <c r="K79" s="237"/>
      <c r="L79" s="7"/>
      <c r="M79" s="7"/>
    </row>
    <row r="80" spans="1:13" s="154" customFormat="1" ht="20.100000000000001" customHeight="1">
      <c r="A80" s="141"/>
      <c r="B80" s="141"/>
      <c r="C80" s="141"/>
      <c r="D80" s="6"/>
      <c r="E80" s="5"/>
      <c r="F80" s="153"/>
      <c r="G80" s="5"/>
      <c r="H80" s="153"/>
      <c r="I80" s="5"/>
      <c r="J80" s="153"/>
      <c r="K80" s="5"/>
      <c r="L80" s="7"/>
      <c r="M80" s="7"/>
    </row>
    <row r="81" spans="1:13" s="154" customFormat="1" ht="20.100000000000001" customHeight="1">
      <c r="A81" s="61"/>
      <c r="B81" s="61"/>
      <c r="C81" s="61"/>
      <c r="D81" s="6"/>
      <c r="E81" s="4"/>
      <c r="F81" s="153"/>
      <c r="G81" s="5"/>
      <c r="H81" s="153"/>
      <c r="I81" s="5"/>
      <c r="J81" s="153"/>
      <c r="K81" s="5"/>
      <c r="L81" s="7"/>
      <c r="M81" s="7"/>
    </row>
    <row r="82" spans="1:13" ht="12" customHeight="1">
      <c r="A82" s="61"/>
      <c r="B82" s="61"/>
      <c r="C82" s="61"/>
      <c r="D82" s="6"/>
      <c r="E82" s="4"/>
      <c r="F82" s="1"/>
      <c r="G82" s="5"/>
      <c r="H82" s="1"/>
      <c r="I82" s="5"/>
      <c r="J82" s="1"/>
      <c r="K82" s="5"/>
      <c r="L82" s="7"/>
      <c r="M82" s="7"/>
    </row>
    <row r="83" spans="1:13" ht="12" customHeight="1">
      <c r="A83" s="61"/>
      <c r="B83" s="61"/>
      <c r="C83" s="61"/>
      <c r="D83" s="6"/>
      <c r="E83" s="4"/>
      <c r="F83" s="1"/>
      <c r="G83" s="5"/>
      <c r="H83" s="1"/>
      <c r="I83" s="5"/>
      <c r="J83" s="1"/>
      <c r="K83" s="5"/>
      <c r="L83" s="7"/>
      <c r="M83" s="7"/>
    </row>
    <row r="84" spans="1:13" ht="15" customHeight="1">
      <c r="A84" s="61"/>
      <c r="B84" s="61"/>
      <c r="C84" s="61"/>
      <c r="D84" s="6"/>
      <c r="E84" s="4"/>
      <c r="F84" s="1"/>
      <c r="G84" s="5"/>
      <c r="H84" s="1"/>
      <c r="I84" s="5"/>
      <c r="J84" s="1"/>
      <c r="K84" s="5"/>
      <c r="L84" s="1"/>
      <c r="M84" s="5"/>
    </row>
    <row r="85" spans="1:13" ht="15" customHeight="1">
      <c r="A85" s="61"/>
      <c r="B85" s="61"/>
      <c r="C85" s="61"/>
      <c r="D85" s="6"/>
      <c r="E85" s="150"/>
      <c r="F85" s="142"/>
      <c r="G85" s="144"/>
      <c r="H85" s="1"/>
      <c r="I85" s="5"/>
      <c r="J85" s="1"/>
      <c r="K85" s="5"/>
      <c r="L85" s="1"/>
      <c r="M85" s="5"/>
    </row>
    <row r="86" spans="1:13" ht="15" customHeight="1">
      <c r="A86" s="61"/>
      <c r="B86" s="61"/>
      <c r="C86" s="61"/>
      <c r="D86" s="6"/>
      <c r="E86" s="151"/>
      <c r="F86" s="142"/>
      <c r="G86" s="144"/>
      <c r="H86" s="1"/>
      <c r="I86" s="5"/>
      <c r="J86" s="1"/>
      <c r="K86" s="5"/>
      <c r="L86" s="1"/>
      <c r="M86" s="5"/>
    </row>
    <row r="87" spans="1:13" ht="15" customHeight="1">
      <c r="A87" s="61"/>
      <c r="B87" s="61"/>
      <c r="C87" s="61"/>
      <c r="D87" s="6"/>
      <c r="E87" s="150"/>
      <c r="F87" s="142"/>
      <c r="G87" s="144"/>
      <c r="H87" s="1"/>
      <c r="I87" s="5"/>
      <c r="J87" s="1"/>
      <c r="K87" s="5"/>
      <c r="L87" s="1"/>
      <c r="M87" s="5"/>
    </row>
    <row r="88" spans="1:13" ht="15" customHeight="1">
      <c r="A88" s="61"/>
      <c r="B88" s="61"/>
      <c r="C88" s="61"/>
      <c r="D88" s="6"/>
      <c r="E88" s="150"/>
      <c r="F88" s="142"/>
      <c r="G88" s="144"/>
      <c r="H88" s="1"/>
      <c r="I88" s="5"/>
      <c r="J88" s="1"/>
      <c r="K88" s="5"/>
      <c r="L88" s="1"/>
      <c r="M88" s="5"/>
    </row>
    <row r="89" spans="1:13" ht="15" customHeight="1">
      <c r="A89" s="61"/>
      <c r="B89" s="61"/>
      <c r="C89" s="61"/>
      <c r="D89" s="6"/>
      <c r="E89" s="150"/>
      <c r="F89" s="142"/>
      <c r="G89" s="144"/>
      <c r="H89" s="1"/>
      <c r="I89" s="5"/>
      <c r="J89" s="1"/>
      <c r="K89" s="5"/>
      <c r="L89" s="1"/>
      <c r="M89" s="5"/>
    </row>
    <row r="90" spans="1:13" ht="15" customHeight="1">
      <c r="A90" s="61"/>
      <c r="B90" s="61"/>
      <c r="C90" s="61"/>
      <c r="D90" s="6"/>
      <c r="E90" s="150"/>
      <c r="F90" s="142"/>
      <c r="G90" s="144"/>
      <c r="H90" s="1"/>
      <c r="I90" s="5"/>
      <c r="J90" s="1"/>
      <c r="K90" s="5"/>
      <c r="L90" s="1"/>
      <c r="M90" s="5"/>
    </row>
    <row r="91" spans="1:13" ht="15" customHeight="1">
      <c r="A91" s="61"/>
      <c r="B91" s="61"/>
      <c r="C91" s="61"/>
      <c r="D91" s="6"/>
      <c r="E91" s="151"/>
      <c r="F91" s="142"/>
      <c r="G91" s="144"/>
      <c r="H91" s="1"/>
      <c r="I91" s="5"/>
      <c r="J91" s="1"/>
      <c r="K91" s="5"/>
      <c r="L91" s="1"/>
      <c r="M91" s="5"/>
    </row>
    <row r="92" spans="1:13" ht="15" customHeight="1">
      <c r="A92" s="61"/>
      <c r="B92" s="61"/>
      <c r="C92" s="61"/>
      <c r="D92" s="6"/>
      <c r="E92" s="150"/>
      <c r="F92" s="142"/>
      <c r="G92" s="144"/>
      <c r="H92" s="1"/>
      <c r="I92" s="5"/>
      <c r="J92" s="1"/>
      <c r="K92" s="5"/>
      <c r="L92" s="1"/>
      <c r="M92" s="5"/>
    </row>
    <row r="93" spans="1:13" ht="15" customHeight="1">
      <c r="A93" s="61"/>
      <c r="B93" s="61"/>
      <c r="C93" s="61"/>
      <c r="D93" s="6"/>
      <c r="E93" s="150"/>
      <c r="F93" s="142"/>
      <c r="G93" s="144"/>
      <c r="H93" s="1"/>
      <c r="I93" s="5"/>
      <c r="J93" s="1"/>
      <c r="K93" s="5"/>
      <c r="L93" s="1"/>
      <c r="M93" s="5"/>
    </row>
    <row r="94" spans="1:13" ht="15" customHeight="1">
      <c r="A94" s="61"/>
      <c r="B94" s="61"/>
      <c r="C94" s="61"/>
      <c r="D94" s="6"/>
      <c r="E94" s="150"/>
      <c r="F94" s="142"/>
      <c r="G94" s="144"/>
      <c r="H94" s="1"/>
      <c r="I94" s="5"/>
      <c r="J94" s="1"/>
      <c r="K94" s="5"/>
      <c r="L94" s="1"/>
      <c r="M94" s="5"/>
    </row>
    <row r="95" spans="1:13" ht="15" customHeight="1">
      <c r="A95" s="61"/>
      <c r="B95" s="61"/>
      <c r="C95" s="61"/>
      <c r="D95" s="6"/>
      <c r="E95" s="150"/>
      <c r="F95" s="142"/>
      <c r="G95" s="144"/>
      <c r="H95" s="1"/>
      <c r="I95" s="5"/>
      <c r="J95" s="1"/>
      <c r="K95" s="5"/>
      <c r="L95" s="1"/>
      <c r="M95" s="5"/>
    </row>
    <row r="96" spans="1:13" ht="15" customHeight="1">
      <c r="A96" s="61"/>
      <c r="B96" s="61"/>
      <c r="C96" s="61"/>
      <c r="D96" s="6"/>
      <c r="E96" s="150"/>
      <c r="F96" s="142"/>
      <c r="G96" s="144"/>
      <c r="H96" s="1"/>
      <c r="I96" s="5"/>
      <c r="J96" s="1"/>
      <c r="K96" s="5"/>
      <c r="L96" s="1"/>
      <c r="M96" s="5"/>
    </row>
    <row r="97" spans="1:13" ht="15" customHeight="1">
      <c r="A97" s="61"/>
      <c r="B97" s="61"/>
      <c r="C97" s="61"/>
      <c r="D97" s="6"/>
      <c r="E97" s="150"/>
      <c r="F97" s="142"/>
      <c r="G97" s="144"/>
      <c r="H97" s="1"/>
      <c r="I97" s="5"/>
      <c r="J97" s="1"/>
      <c r="K97" s="5"/>
      <c r="L97" s="1"/>
      <c r="M97" s="5"/>
    </row>
    <row r="98" spans="1:13" ht="15" customHeight="1">
      <c r="A98" s="61"/>
      <c r="B98" s="61"/>
      <c r="C98" s="61"/>
      <c r="D98" s="6"/>
      <c r="E98" s="150"/>
      <c r="F98" s="142"/>
      <c r="G98" s="144"/>
      <c r="H98" s="1"/>
      <c r="I98" s="5"/>
      <c r="J98" s="1"/>
      <c r="K98" s="5"/>
      <c r="L98" s="1"/>
      <c r="M98" s="5"/>
    </row>
    <row r="99" spans="1:13" ht="15" customHeight="1">
      <c r="A99" s="61"/>
      <c r="B99" s="61"/>
      <c r="C99" s="61"/>
      <c r="D99" s="6"/>
      <c r="E99" s="150"/>
      <c r="F99" s="142"/>
      <c r="G99" s="144"/>
      <c r="H99" s="1"/>
      <c r="I99" s="5"/>
      <c r="J99" s="1"/>
      <c r="K99" s="5"/>
      <c r="L99" s="1"/>
      <c r="M99" s="5"/>
    </row>
    <row r="100" spans="1:13" ht="15" customHeight="1">
      <c r="A100" s="61"/>
      <c r="B100" s="61"/>
      <c r="C100" s="61"/>
      <c r="D100" s="6"/>
      <c r="E100" s="150"/>
      <c r="F100" s="142"/>
      <c r="G100" s="144"/>
      <c r="H100" s="1"/>
      <c r="I100" s="5"/>
      <c r="J100" s="1"/>
      <c r="K100" s="5"/>
      <c r="L100" s="1"/>
      <c r="M100" s="5"/>
    </row>
    <row r="101" spans="1:13" ht="15" customHeight="1">
      <c r="A101" s="61"/>
      <c r="B101" s="61"/>
      <c r="C101" s="61"/>
      <c r="D101" s="6"/>
      <c r="E101" s="150"/>
      <c r="F101" s="142"/>
      <c r="G101" s="144"/>
      <c r="H101" s="1"/>
      <c r="I101" s="5"/>
      <c r="J101" s="1"/>
      <c r="K101" s="5"/>
      <c r="L101" s="1"/>
      <c r="M101" s="5"/>
    </row>
    <row r="102" spans="1:13" ht="15" customHeight="1">
      <c r="A102" s="61"/>
      <c r="B102" s="61"/>
      <c r="C102" s="61"/>
      <c r="D102" s="6"/>
      <c r="E102" s="150"/>
      <c r="F102" s="142"/>
      <c r="G102" s="144"/>
      <c r="H102" s="1"/>
      <c r="I102" s="5"/>
      <c r="J102" s="1"/>
      <c r="K102" s="5"/>
      <c r="L102" s="1"/>
      <c r="M102" s="5"/>
    </row>
    <row r="103" spans="1:13" ht="15" customHeight="1">
      <c r="A103" s="61"/>
      <c r="B103" s="61"/>
      <c r="C103" s="61"/>
      <c r="D103" s="6"/>
      <c r="E103" s="150"/>
      <c r="F103" s="142"/>
      <c r="G103" s="144"/>
      <c r="H103" s="1"/>
      <c r="I103" s="5"/>
      <c r="J103" s="1"/>
      <c r="K103" s="5"/>
      <c r="L103" s="1"/>
      <c r="M103" s="5"/>
    </row>
    <row r="104" spans="1:13" ht="15" customHeight="1">
      <c r="A104" s="61"/>
      <c r="B104" s="61"/>
      <c r="C104" s="61"/>
      <c r="D104" s="6"/>
      <c r="E104" s="150"/>
      <c r="F104" s="142"/>
      <c r="G104" s="144"/>
      <c r="H104" s="1"/>
      <c r="I104" s="5"/>
      <c r="J104" s="1"/>
      <c r="K104" s="5"/>
      <c r="L104" s="1"/>
      <c r="M104" s="5"/>
    </row>
    <row r="105" spans="1:13" ht="15" customHeight="1">
      <c r="A105" s="61"/>
      <c r="B105" s="61"/>
      <c r="C105" s="61"/>
      <c r="D105" s="6"/>
      <c r="E105" s="150"/>
      <c r="F105" s="142"/>
      <c r="G105" s="144"/>
      <c r="H105" s="1"/>
      <c r="I105" s="5"/>
      <c r="J105" s="1"/>
      <c r="K105" s="5"/>
      <c r="L105" s="1"/>
      <c r="M105" s="5"/>
    </row>
    <row r="106" spans="1:13" ht="15" customHeight="1">
      <c r="A106" s="61"/>
      <c r="B106" s="61"/>
      <c r="C106" s="61"/>
      <c r="D106" s="6"/>
      <c r="E106" s="150"/>
      <c r="F106" s="142"/>
      <c r="G106" s="144"/>
      <c r="H106" s="1"/>
      <c r="I106" s="5"/>
      <c r="J106" s="1"/>
      <c r="K106" s="5"/>
      <c r="L106" s="1"/>
      <c r="M106" s="5"/>
    </row>
    <row r="107" spans="1:13" ht="15" customHeight="1">
      <c r="A107" s="61"/>
      <c r="B107" s="61"/>
      <c r="C107" s="61"/>
      <c r="D107" s="6"/>
      <c r="E107" s="150"/>
      <c r="F107" s="142"/>
      <c r="G107" s="144"/>
      <c r="H107" s="1"/>
      <c r="I107" s="5"/>
      <c r="J107" s="1"/>
      <c r="K107" s="5"/>
      <c r="L107" s="1"/>
      <c r="M107" s="5"/>
    </row>
    <row r="108" spans="1:13" ht="15" customHeight="1">
      <c r="A108" s="61"/>
      <c r="B108" s="61"/>
      <c r="C108" s="61"/>
      <c r="D108" s="6"/>
      <c r="E108" s="150"/>
      <c r="F108" s="142"/>
      <c r="G108" s="144"/>
      <c r="H108" s="1"/>
      <c r="I108" s="5"/>
      <c r="J108" s="1"/>
      <c r="K108" s="5"/>
      <c r="L108" s="1"/>
      <c r="M108" s="5"/>
    </row>
    <row r="109" spans="1:13" ht="15" customHeight="1">
      <c r="A109" s="61"/>
      <c r="B109" s="61"/>
      <c r="C109" s="61"/>
      <c r="D109" s="6"/>
      <c r="E109" s="150"/>
      <c r="F109" s="142"/>
      <c r="G109" s="144"/>
      <c r="H109" s="1"/>
      <c r="I109" s="5"/>
      <c r="J109" s="1"/>
      <c r="K109" s="5"/>
      <c r="L109" s="1"/>
      <c r="M109" s="5"/>
    </row>
    <row r="110" spans="1:13" ht="15" customHeight="1">
      <c r="A110" s="61"/>
      <c r="B110" s="61"/>
      <c r="C110" s="61"/>
      <c r="D110" s="6"/>
      <c r="E110" s="150"/>
      <c r="F110" s="142"/>
      <c r="G110" s="144"/>
      <c r="H110" s="1"/>
      <c r="I110" s="5"/>
      <c r="J110" s="1"/>
      <c r="K110" s="5"/>
      <c r="L110" s="1"/>
      <c r="M110" s="5"/>
    </row>
    <row r="111" spans="1:13" ht="15" customHeight="1">
      <c r="A111" s="61"/>
      <c r="B111" s="61"/>
      <c r="C111" s="61"/>
      <c r="D111" s="6"/>
      <c r="E111" s="150"/>
      <c r="F111" s="142"/>
      <c r="G111" s="144"/>
      <c r="H111" s="1"/>
      <c r="I111" s="5"/>
      <c r="J111" s="1"/>
      <c r="K111" s="5"/>
      <c r="L111" s="1"/>
      <c r="M111" s="5"/>
    </row>
    <row r="112" spans="1:13" ht="15" customHeight="1">
      <c r="A112" s="61"/>
      <c r="B112" s="61"/>
      <c r="C112" s="61"/>
      <c r="D112" s="6"/>
      <c r="E112" s="150"/>
      <c r="F112" s="142"/>
      <c r="G112" s="144"/>
      <c r="H112" s="1"/>
      <c r="I112" s="5"/>
      <c r="J112" s="1"/>
      <c r="K112" s="5"/>
      <c r="L112" s="1"/>
      <c r="M112" s="5"/>
    </row>
    <row r="113" spans="1:13" ht="15" customHeight="1">
      <c r="A113" s="61"/>
      <c r="B113" s="61"/>
      <c r="C113" s="61"/>
      <c r="D113" s="6"/>
      <c r="E113" s="150"/>
      <c r="F113" s="142"/>
      <c r="G113" s="144"/>
      <c r="H113" s="1"/>
      <c r="I113" s="5"/>
      <c r="J113" s="1"/>
      <c r="K113" s="5"/>
      <c r="L113" s="1"/>
      <c r="M113" s="5"/>
    </row>
    <row r="114" spans="1:13" ht="15" customHeight="1">
      <c r="A114" s="61"/>
      <c r="B114" s="61"/>
      <c r="C114" s="61"/>
      <c r="D114" s="6"/>
      <c r="E114" s="150"/>
      <c r="F114" s="142"/>
      <c r="G114" s="144"/>
      <c r="H114" s="1"/>
      <c r="I114" s="5"/>
      <c r="J114" s="1"/>
      <c r="K114" s="5"/>
      <c r="L114" s="1"/>
      <c r="M114" s="5"/>
    </row>
    <row r="115" spans="1:13" ht="15" customHeight="1">
      <c r="A115" s="61"/>
      <c r="B115" s="61"/>
      <c r="C115" s="61"/>
      <c r="D115" s="6"/>
      <c r="E115" s="150"/>
      <c r="F115" s="142"/>
      <c r="G115" s="144"/>
      <c r="H115" s="1"/>
      <c r="I115" s="5"/>
      <c r="J115" s="1"/>
      <c r="K115" s="5"/>
      <c r="L115" s="1"/>
      <c r="M115" s="5"/>
    </row>
    <row r="116" spans="1:13" ht="15" customHeight="1">
      <c r="A116" s="61"/>
      <c r="B116" s="61"/>
      <c r="C116" s="61"/>
      <c r="D116" s="6"/>
      <c r="E116" s="150"/>
      <c r="F116" s="142"/>
      <c r="G116" s="144"/>
      <c r="H116" s="1"/>
      <c r="I116" s="5"/>
      <c r="J116" s="1"/>
      <c r="K116" s="5"/>
      <c r="L116" s="1"/>
      <c r="M116" s="5"/>
    </row>
    <row r="117" spans="1:13" ht="15" customHeight="1">
      <c r="A117" s="61"/>
      <c r="B117" s="61"/>
      <c r="C117" s="61"/>
      <c r="D117" s="6"/>
      <c r="E117" s="150"/>
      <c r="F117" s="142"/>
      <c r="G117" s="144"/>
      <c r="H117" s="1"/>
      <c r="I117" s="5"/>
      <c r="J117" s="1"/>
      <c r="K117" s="5"/>
      <c r="L117" s="1"/>
      <c r="M117" s="5"/>
    </row>
    <row r="118" spans="1:13" ht="15" customHeight="1">
      <c r="A118" s="61"/>
      <c r="B118" s="61"/>
      <c r="C118" s="61"/>
      <c r="D118" s="6"/>
      <c r="E118" s="150"/>
      <c r="F118" s="142"/>
      <c r="G118" s="144"/>
      <c r="H118" s="1"/>
      <c r="I118" s="5"/>
      <c r="J118" s="1"/>
      <c r="K118" s="5"/>
      <c r="L118" s="1"/>
      <c r="M118" s="5"/>
    </row>
    <row r="119" spans="1:13" ht="15" customHeight="1">
      <c r="A119" s="61"/>
      <c r="B119" s="61"/>
      <c r="C119" s="61"/>
      <c r="D119" s="6"/>
      <c r="E119" s="152"/>
      <c r="F119" s="142"/>
      <c r="G119" s="144"/>
      <c r="H119" s="1"/>
      <c r="I119" s="5"/>
      <c r="J119" s="1"/>
      <c r="K119" s="5"/>
      <c r="L119" s="1"/>
      <c r="M119" s="5"/>
    </row>
    <row r="120" spans="1:13" ht="15" customHeight="1">
      <c r="A120" s="61"/>
      <c r="B120" s="61"/>
      <c r="C120" s="61"/>
      <c r="D120" s="6"/>
      <c r="E120" s="150"/>
      <c r="F120" s="142"/>
      <c r="G120" s="144"/>
      <c r="H120" s="1"/>
      <c r="I120" s="5"/>
      <c r="J120" s="1"/>
      <c r="K120" s="5"/>
      <c r="L120" s="1"/>
      <c r="M120" s="5"/>
    </row>
    <row r="121" spans="1:13" ht="15" customHeight="1">
      <c r="A121" s="61"/>
      <c r="B121" s="61"/>
      <c r="C121" s="61"/>
      <c r="D121" s="6"/>
      <c r="E121" s="150"/>
      <c r="F121" s="142"/>
      <c r="G121" s="144"/>
      <c r="H121" s="1"/>
      <c r="I121" s="5"/>
      <c r="J121" s="1"/>
      <c r="K121" s="5"/>
      <c r="L121" s="1"/>
      <c r="M121" s="5"/>
    </row>
    <row r="122" spans="1:13" ht="15" customHeight="1">
      <c r="A122" s="61"/>
      <c r="B122" s="61"/>
      <c r="C122" s="61"/>
      <c r="D122" s="6"/>
      <c r="E122" s="150"/>
      <c r="F122" s="142"/>
      <c r="G122" s="144"/>
      <c r="H122" s="1"/>
      <c r="I122" s="5"/>
      <c r="J122" s="1"/>
      <c r="K122" s="5"/>
      <c r="L122" s="1"/>
      <c r="M122" s="5"/>
    </row>
    <row r="123" spans="1:13" ht="15" customHeight="1">
      <c r="A123" s="61"/>
      <c r="B123" s="61"/>
      <c r="C123" s="61"/>
      <c r="D123" s="6"/>
      <c r="E123" s="4"/>
      <c r="F123" s="1"/>
      <c r="G123" s="5"/>
      <c r="H123" s="1"/>
      <c r="I123" s="5"/>
      <c r="J123" s="1"/>
      <c r="K123" s="5"/>
      <c r="L123" s="1"/>
      <c r="M123" s="5"/>
    </row>
    <row r="124" spans="1:13" ht="15" customHeight="1">
      <c r="A124" s="61"/>
      <c r="B124" s="61"/>
      <c r="C124" s="61"/>
      <c r="D124" s="6"/>
      <c r="E124" s="4"/>
      <c r="F124" s="1"/>
      <c r="G124" s="5"/>
      <c r="H124" s="1"/>
      <c r="I124" s="5"/>
      <c r="J124" s="1"/>
      <c r="K124" s="5"/>
      <c r="L124" s="1"/>
      <c r="M124" s="5"/>
    </row>
    <row r="125" spans="1:13" ht="15" customHeight="1">
      <c r="A125" s="61"/>
      <c r="B125" s="61"/>
      <c r="C125" s="61"/>
      <c r="D125" s="6"/>
      <c r="E125" s="4"/>
      <c r="F125" s="1"/>
      <c r="G125" s="5"/>
      <c r="H125" s="1"/>
      <c r="I125" s="5"/>
      <c r="J125" s="1"/>
      <c r="K125" s="5"/>
      <c r="L125" s="1"/>
      <c r="M125" s="5"/>
    </row>
    <row r="126" spans="1:13" ht="15" customHeight="1">
      <c r="A126" s="61"/>
      <c r="B126" s="61"/>
      <c r="C126" s="61"/>
      <c r="D126" s="6"/>
      <c r="E126" s="4"/>
      <c r="F126" s="1"/>
      <c r="G126" s="5"/>
      <c r="H126" s="1"/>
      <c r="I126" s="5"/>
      <c r="J126" s="1"/>
      <c r="K126" s="5"/>
      <c r="L126" s="1"/>
      <c r="M126" s="5"/>
    </row>
    <row r="127" spans="1:13" ht="15" customHeight="1">
      <c r="A127" s="61"/>
      <c r="B127" s="61"/>
      <c r="C127" s="61"/>
      <c r="D127" s="6"/>
      <c r="E127" s="4"/>
      <c r="F127" s="1"/>
      <c r="G127" s="5"/>
      <c r="H127" s="1"/>
      <c r="I127" s="5"/>
      <c r="J127" s="1"/>
      <c r="K127" s="5"/>
      <c r="L127" s="1"/>
      <c r="M127" s="5"/>
    </row>
    <row r="128" spans="1:13" ht="15" customHeight="1">
      <c r="A128" s="61"/>
      <c r="B128" s="61"/>
      <c r="C128" s="61"/>
      <c r="D128" s="6"/>
      <c r="E128" s="4"/>
      <c r="F128" s="1"/>
      <c r="G128" s="5"/>
      <c r="H128" s="1"/>
      <c r="I128" s="5"/>
      <c r="J128" s="1"/>
      <c r="K128" s="5"/>
      <c r="L128" s="1"/>
      <c r="M128" s="5"/>
    </row>
    <row r="129" spans="1:13" ht="15" customHeight="1">
      <c r="A129" s="61"/>
      <c r="B129" s="61"/>
      <c r="C129" s="61"/>
      <c r="D129" s="6"/>
      <c r="E129" s="4"/>
      <c r="F129" s="1"/>
      <c r="G129" s="5"/>
      <c r="H129" s="1"/>
      <c r="I129" s="5"/>
      <c r="J129" s="1"/>
      <c r="K129" s="5"/>
      <c r="L129" s="1"/>
      <c r="M129" s="5"/>
    </row>
    <row r="130" spans="1:13" ht="15" customHeight="1">
      <c r="A130" s="61"/>
      <c r="B130" s="61"/>
      <c r="C130" s="61"/>
      <c r="D130" s="6"/>
      <c r="E130" s="4"/>
      <c r="F130" s="1"/>
      <c r="G130" s="5"/>
      <c r="H130" s="1"/>
      <c r="I130" s="5"/>
      <c r="J130" s="1"/>
      <c r="K130" s="5"/>
      <c r="L130" s="1"/>
      <c r="M130" s="5"/>
    </row>
    <row r="131" spans="1:13" ht="15" customHeight="1">
      <c r="A131" s="61"/>
      <c r="B131" s="61"/>
      <c r="C131" s="61"/>
      <c r="D131" s="6"/>
      <c r="E131" s="4"/>
      <c r="F131" s="1"/>
      <c r="G131" s="5"/>
      <c r="H131" s="1"/>
      <c r="I131" s="5"/>
      <c r="J131" s="1"/>
      <c r="K131" s="5"/>
      <c r="L131" s="1"/>
      <c r="M131" s="5"/>
    </row>
    <row r="132" spans="1:13" ht="15" customHeight="1">
      <c r="A132" s="61"/>
      <c r="B132" s="61"/>
      <c r="C132" s="61"/>
      <c r="D132" s="6"/>
      <c r="E132" s="4"/>
      <c r="F132" s="1"/>
      <c r="G132" s="5"/>
      <c r="H132" s="1"/>
      <c r="I132" s="5"/>
      <c r="J132" s="1"/>
      <c r="K132" s="5"/>
      <c r="L132" s="1"/>
      <c r="M132" s="5"/>
    </row>
    <row r="133" spans="1:13" ht="15" customHeight="1">
      <c r="A133" s="61"/>
      <c r="B133" s="61"/>
      <c r="C133" s="61"/>
      <c r="D133" s="6"/>
      <c r="E133" s="4"/>
      <c r="F133" s="1"/>
      <c r="G133" s="5"/>
      <c r="H133" s="1"/>
      <c r="I133" s="5"/>
      <c r="J133" s="1"/>
      <c r="K133" s="5"/>
      <c r="L133" s="1"/>
      <c r="M133" s="5"/>
    </row>
    <row r="134" spans="1:13" ht="15" customHeight="1">
      <c r="A134" s="61"/>
      <c r="B134" s="61"/>
      <c r="C134" s="61"/>
      <c r="D134" s="6"/>
      <c r="E134" s="4"/>
      <c r="F134" s="1"/>
      <c r="G134" s="5"/>
      <c r="H134" s="1"/>
      <c r="I134" s="5"/>
      <c r="J134" s="1"/>
      <c r="K134" s="5"/>
      <c r="L134" s="1"/>
      <c r="M134" s="5"/>
    </row>
    <row r="135" spans="1:13" ht="15" customHeight="1">
      <c r="A135" s="61"/>
      <c r="B135" s="61"/>
      <c r="C135" s="61"/>
      <c r="D135" s="6"/>
      <c r="E135" s="4"/>
      <c r="F135" s="1"/>
      <c r="G135" s="5"/>
      <c r="H135" s="1"/>
      <c r="I135" s="5"/>
      <c r="J135" s="1"/>
      <c r="K135" s="5"/>
      <c r="L135" s="1"/>
      <c r="M135" s="5"/>
    </row>
  </sheetData>
  <mergeCells count="137">
    <mergeCell ref="J68:K68"/>
    <mergeCell ref="B49:C49"/>
    <mergeCell ref="B30:C30"/>
    <mergeCell ref="B36:C36"/>
    <mergeCell ref="B37:C37"/>
    <mergeCell ref="B41:C41"/>
    <mergeCell ref="B45:C45"/>
    <mergeCell ref="B46:C46"/>
    <mergeCell ref="B74:C74"/>
    <mergeCell ref="D74:E74"/>
    <mergeCell ref="L55:M55"/>
    <mergeCell ref="B56:C56"/>
    <mergeCell ref="D56:E56"/>
    <mergeCell ref="F56:G56"/>
    <mergeCell ref="H56:I56"/>
    <mergeCell ref="J56:K56"/>
    <mergeCell ref="A55:A79"/>
    <mergeCell ref="B55:C55"/>
    <mergeCell ref="D55:E55"/>
    <mergeCell ref="F55:G55"/>
    <mergeCell ref="H55:I55"/>
    <mergeCell ref="J55:K55"/>
    <mergeCell ref="B62:C62"/>
    <mergeCell ref="D62:E62"/>
    <mergeCell ref="F62:G62"/>
    <mergeCell ref="H62:I62"/>
    <mergeCell ref="F74:G74"/>
    <mergeCell ref="H74:I74"/>
    <mergeCell ref="J74:K74"/>
    <mergeCell ref="J62:K62"/>
    <mergeCell ref="B68:C68"/>
    <mergeCell ref="D68:E68"/>
    <mergeCell ref="F68:G68"/>
    <mergeCell ref="H68:I68"/>
    <mergeCell ref="L46:M46"/>
    <mergeCell ref="D49:E49"/>
    <mergeCell ref="F49:G49"/>
    <mergeCell ref="H49:I49"/>
    <mergeCell ref="J49:K49"/>
    <mergeCell ref="L49:M49"/>
    <mergeCell ref="A45:A54"/>
    <mergeCell ref="D45:E45"/>
    <mergeCell ref="F45:G45"/>
    <mergeCell ref="H45:I45"/>
    <mergeCell ref="J45:K45"/>
    <mergeCell ref="L45:M45"/>
    <mergeCell ref="D46:E46"/>
    <mergeCell ref="F46:G46"/>
    <mergeCell ref="H46:I46"/>
    <mergeCell ref="J46:K46"/>
    <mergeCell ref="L37:M37"/>
    <mergeCell ref="D41:E41"/>
    <mergeCell ref="F41:G41"/>
    <mergeCell ref="H41:I41"/>
    <mergeCell ref="J41:K41"/>
    <mergeCell ref="L41:M41"/>
    <mergeCell ref="A36:A44"/>
    <mergeCell ref="D36:E36"/>
    <mergeCell ref="F36:G36"/>
    <mergeCell ref="H36:I36"/>
    <mergeCell ref="K38:L38"/>
    <mergeCell ref="L36:M36"/>
    <mergeCell ref="D37:E37"/>
    <mergeCell ref="F37:G37"/>
    <mergeCell ref="H37:I37"/>
    <mergeCell ref="K39:L39"/>
    <mergeCell ref="J36:K36"/>
    <mergeCell ref="L30:M30"/>
    <mergeCell ref="D33:E33"/>
    <mergeCell ref="F33:G33"/>
    <mergeCell ref="H33:I33"/>
    <mergeCell ref="J33:K33"/>
    <mergeCell ref="L33:M33"/>
    <mergeCell ref="A29:A35"/>
    <mergeCell ref="D29:E29"/>
    <mergeCell ref="F29:G29"/>
    <mergeCell ref="H29:I29"/>
    <mergeCell ref="J29:K29"/>
    <mergeCell ref="L29:M29"/>
    <mergeCell ref="D30:E30"/>
    <mergeCell ref="F30:G30"/>
    <mergeCell ref="H30:I30"/>
    <mergeCell ref="J30:K30"/>
    <mergeCell ref="B29:C29"/>
    <mergeCell ref="B33:C33"/>
    <mergeCell ref="L21:M21"/>
    <mergeCell ref="D25:E25"/>
    <mergeCell ref="F25:G25"/>
    <mergeCell ref="H25:I25"/>
    <mergeCell ref="J25:K25"/>
    <mergeCell ref="L25:M25"/>
    <mergeCell ref="A20:A28"/>
    <mergeCell ref="D20:E20"/>
    <mergeCell ref="F20:G20"/>
    <mergeCell ref="H20:I20"/>
    <mergeCell ref="J20:K20"/>
    <mergeCell ref="L20:M20"/>
    <mergeCell ref="D21:E21"/>
    <mergeCell ref="F21:G21"/>
    <mergeCell ref="H21:I21"/>
    <mergeCell ref="J21:K21"/>
    <mergeCell ref="B20:C20"/>
    <mergeCell ref="B21:C21"/>
    <mergeCell ref="B25:C25"/>
    <mergeCell ref="L14:M14"/>
    <mergeCell ref="D17:E17"/>
    <mergeCell ref="F17:G17"/>
    <mergeCell ref="H17:I17"/>
    <mergeCell ref="J17:K17"/>
    <mergeCell ref="L17:M17"/>
    <mergeCell ref="A13:A19"/>
    <mergeCell ref="D13:E13"/>
    <mergeCell ref="F13:G13"/>
    <mergeCell ref="H13:I13"/>
    <mergeCell ref="J13:K13"/>
    <mergeCell ref="L13:M13"/>
    <mergeCell ref="D14:E14"/>
    <mergeCell ref="F14:G14"/>
    <mergeCell ref="H14:I14"/>
    <mergeCell ref="J14:K14"/>
    <mergeCell ref="J7:K7"/>
    <mergeCell ref="L7:M7"/>
    <mergeCell ref="D10:E10"/>
    <mergeCell ref="F10:G10"/>
    <mergeCell ref="H10:I10"/>
    <mergeCell ref="J10:K10"/>
    <mergeCell ref="L10:M10"/>
    <mergeCell ref="F2:M3"/>
    <mergeCell ref="A6:A12"/>
    <mergeCell ref="D6:E6"/>
    <mergeCell ref="F6:G6"/>
    <mergeCell ref="H6:I6"/>
    <mergeCell ref="J6:K6"/>
    <mergeCell ref="L6:M6"/>
    <mergeCell ref="D7:E7"/>
    <mergeCell ref="F7:G7"/>
    <mergeCell ref="H7:I7"/>
  </mergeCells>
  <printOptions horizontalCentered="1"/>
  <pageMargins left="0.23622047244094491" right="0.23622047244094491" top="0.35433070866141736" bottom="0.74803149606299213" header="0.31496062992125984" footer="0.31496062992125984"/>
  <pageSetup paperSize="14" scale="64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5"/>
  <sheetViews>
    <sheetView topLeftCell="A51" zoomScale="90" zoomScaleNormal="90" workbookViewId="0">
      <selection activeCell="C69" sqref="C69"/>
    </sheetView>
  </sheetViews>
  <sheetFormatPr baseColWidth="10" defaultColWidth="11.42578125" defaultRowHeight="15"/>
  <cols>
    <col min="1" max="1" width="3.7109375" style="59" customWidth="1"/>
    <col min="2" max="2" width="2.140625" style="59" customWidth="1"/>
    <col min="3" max="3" width="19.85546875" style="59" customWidth="1"/>
    <col min="4" max="4" width="2.140625" style="59" customWidth="1"/>
    <col min="5" max="5" width="21" style="59" customWidth="1"/>
    <col min="6" max="6" width="2.42578125" style="59" customWidth="1"/>
    <col min="7" max="7" width="19.85546875" style="59" customWidth="1"/>
    <col min="8" max="8" width="2.28515625" style="59" customWidth="1"/>
    <col min="9" max="9" width="20.85546875" style="59" customWidth="1"/>
    <col min="10" max="10" width="2" style="59" customWidth="1"/>
    <col min="11" max="11" width="21.85546875" style="59" customWidth="1"/>
    <col min="12" max="12" width="4.140625" style="59" hidden="1" customWidth="1"/>
    <col min="13" max="13" width="29.85546875" style="59" hidden="1" customWidth="1"/>
    <col min="14" max="16384" width="11.42578125" style="59"/>
  </cols>
  <sheetData>
    <row r="1" spans="1:14" s="149" customFormat="1" ht="20.100000000000001" customHeight="1" thickBot="1">
      <c r="A1" s="147"/>
      <c r="B1" s="147"/>
      <c r="C1" s="147"/>
      <c r="D1" s="148"/>
      <c r="E1" s="148"/>
      <c r="G1" s="148"/>
      <c r="I1" s="148"/>
      <c r="K1" s="148"/>
      <c r="M1" s="148"/>
    </row>
    <row r="2" spans="1:14" s="149" customFormat="1" ht="20.100000000000001" customHeight="1">
      <c r="A2" s="147"/>
      <c r="B2" s="147"/>
      <c r="C2" s="147"/>
      <c r="D2" s="148"/>
      <c r="E2" s="148"/>
      <c r="F2" s="525" t="s">
        <v>146</v>
      </c>
      <c r="G2" s="526"/>
      <c r="H2" s="526"/>
      <c r="I2" s="526"/>
      <c r="J2" s="526"/>
      <c r="K2" s="526"/>
      <c r="L2" s="526"/>
      <c r="M2" s="527"/>
    </row>
    <row r="3" spans="1:14" s="149" customFormat="1" ht="20.100000000000001" customHeight="1" thickBot="1">
      <c r="A3" s="147"/>
      <c r="B3" s="147"/>
      <c r="C3" s="147"/>
      <c r="D3" s="148"/>
      <c r="E3" s="148"/>
      <c r="F3" s="528"/>
      <c r="G3" s="529"/>
      <c r="H3" s="529"/>
      <c r="I3" s="529"/>
      <c r="J3" s="529"/>
      <c r="K3" s="529"/>
      <c r="L3" s="529"/>
      <c r="M3" s="530"/>
    </row>
    <row r="4" spans="1:14" s="149" customFormat="1" ht="20.100000000000001" hidden="1" customHeight="1">
      <c r="A4" s="147"/>
      <c r="B4" s="147"/>
      <c r="C4" s="147"/>
      <c r="D4" s="148"/>
      <c r="E4" s="148"/>
      <c r="G4" s="148"/>
      <c r="I4" s="148"/>
      <c r="K4" s="148"/>
      <c r="M4" s="148"/>
    </row>
    <row r="5" spans="1:14" s="149" customFormat="1" ht="11.25" customHeight="1" thickBot="1">
      <c r="A5" s="147"/>
      <c r="B5" s="147"/>
      <c r="C5" s="147"/>
      <c r="D5" s="148"/>
      <c r="E5" s="148"/>
      <c r="G5" s="148"/>
      <c r="I5" s="148"/>
      <c r="K5" s="148"/>
      <c r="M5" s="148"/>
    </row>
    <row r="6" spans="1:14" s="158" customFormat="1" ht="18" customHeight="1" thickTop="1" thickBot="1">
      <c r="A6" s="531" t="s">
        <v>0</v>
      </c>
      <c r="B6" s="155"/>
      <c r="C6" s="156"/>
      <c r="D6" s="533">
        <f>+B55+1</f>
        <v>42647</v>
      </c>
      <c r="E6" s="533"/>
      <c r="F6" s="533">
        <f>+D55+1</f>
        <v>42654</v>
      </c>
      <c r="G6" s="533"/>
      <c r="H6" s="533">
        <f>+F55+1</f>
        <v>42661</v>
      </c>
      <c r="I6" s="533"/>
      <c r="J6" s="533">
        <f>+H55+1</f>
        <v>42668</v>
      </c>
      <c r="K6" s="534"/>
      <c r="L6" s="535">
        <f>+J55+1</f>
        <v>42675</v>
      </c>
      <c r="M6" s="534"/>
      <c r="N6" s="157"/>
    </row>
    <row r="7" spans="1:14" s="161" customFormat="1" ht="18" customHeight="1">
      <c r="A7" s="532"/>
      <c r="B7" s="159"/>
      <c r="C7" s="160"/>
      <c r="D7" s="536">
        <v>0.27083333333333331</v>
      </c>
      <c r="E7" s="537"/>
      <c r="F7" s="517">
        <v>0.27083333333333331</v>
      </c>
      <c r="G7" s="538"/>
      <c r="H7" s="517">
        <v>0.27083333333333331</v>
      </c>
      <c r="I7" s="538"/>
      <c r="J7" s="517">
        <v>0.27083333333333331</v>
      </c>
      <c r="K7" s="518"/>
      <c r="L7" s="519">
        <v>0.27083333333333331</v>
      </c>
      <c r="M7" s="518"/>
    </row>
    <row r="8" spans="1:14" s="161" customFormat="1" ht="18" customHeight="1">
      <c r="A8" s="532"/>
      <c r="B8" s="159"/>
      <c r="C8" s="160"/>
      <c r="D8" s="162">
        <v>1</v>
      </c>
      <c r="E8" s="163" t="s">
        <v>3</v>
      </c>
      <c r="F8" s="162">
        <v>1</v>
      </c>
      <c r="G8" s="163" t="s">
        <v>43</v>
      </c>
      <c r="H8" s="162">
        <v>1</v>
      </c>
      <c r="I8" s="163" t="s">
        <v>3</v>
      </c>
      <c r="J8" s="164">
        <v>1</v>
      </c>
      <c r="K8" s="165" t="s">
        <v>43</v>
      </c>
      <c r="L8" s="166">
        <v>1</v>
      </c>
      <c r="M8" s="165"/>
    </row>
    <row r="9" spans="1:14" s="161" customFormat="1" ht="18" customHeight="1">
      <c r="A9" s="532"/>
      <c r="B9" s="159"/>
      <c r="C9" s="160"/>
      <c r="D9" s="162">
        <v>2</v>
      </c>
      <c r="E9" s="167" t="s">
        <v>53</v>
      </c>
      <c r="F9" s="162">
        <v>2</v>
      </c>
      <c r="G9" s="163" t="s">
        <v>63</v>
      </c>
      <c r="H9" s="162">
        <v>2</v>
      </c>
      <c r="I9" s="163" t="s">
        <v>5</v>
      </c>
      <c r="J9" s="164">
        <v>2</v>
      </c>
      <c r="K9" s="165" t="s">
        <v>5</v>
      </c>
      <c r="L9" s="166">
        <v>2</v>
      </c>
      <c r="M9" s="165"/>
    </row>
    <row r="10" spans="1:14" s="161" customFormat="1" ht="18" customHeight="1">
      <c r="A10" s="532"/>
      <c r="B10" s="159"/>
      <c r="C10" s="160"/>
      <c r="D10" s="520">
        <v>0.79166666666666663</v>
      </c>
      <c r="E10" s="521"/>
      <c r="F10" s="520">
        <v>0.79166666666666663</v>
      </c>
      <c r="G10" s="521"/>
      <c r="H10" s="520">
        <v>0.79166666666666663</v>
      </c>
      <c r="I10" s="521"/>
      <c r="J10" s="522">
        <v>0.79166666666666663</v>
      </c>
      <c r="K10" s="523"/>
      <c r="L10" s="524">
        <v>0.79166666666666663</v>
      </c>
      <c r="M10" s="523"/>
    </row>
    <row r="11" spans="1:14" s="161" customFormat="1" ht="18" customHeight="1">
      <c r="A11" s="532"/>
      <c r="B11" s="159"/>
      <c r="C11" s="160"/>
      <c r="D11" s="162">
        <v>1</v>
      </c>
      <c r="E11" s="163" t="s">
        <v>7</v>
      </c>
      <c r="F11" s="162">
        <v>1</v>
      </c>
      <c r="G11" s="163" t="s">
        <v>7</v>
      </c>
      <c r="H11" s="162">
        <v>1</v>
      </c>
      <c r="I11" s="163" t="s">
        <v>63</v>
      </c>
      <c r="J11" s="164">
        <v>1</v>
      </c>
      <c r="K11" s="165" t="s">
        <v>110</v>
      </c>
      <c r="L11" s="166">
        <v>1</v>
      </c>
      <c r="M11" s="165"/>
    </row>
    <row r="12" spans="1:14" s="161" customFormat="1" ht="18" customHeight="1" thickBot="1">
      <c r="A12" s="532"/>
      <c r="B12" s="159"/>
      <c r="C12" s="160"/>
      <c r="D12" s="162">
        <v>2</v>
      </c>
      <c r="E12" s="163" t="s">
        <v>44</v>
      </c>
      <c r="F12" s="162">
        <v>2</v>
      </c>
      <c r="G12" s="163" t="s">
        <v>75</v>
      </c>
      <c r="H12" s="162">
        <v>2</v>
      </c>
      <c r="I12" s="163" t="s">
        <v>7</v>
      </c>
      <c r="J12" s="164">
        <v>2</v>
      </c>
      <c r="K12" s="165" t="s">
        <v>44</v>
      </c>
      <c r="L12" s="166">
        <v>2</v>
      </c>
      <c r="M12" s="165"/>
    </row>
    <row r="13" spans="1:14" s="158" customFormat="1" ht="18" customHeight="1" thickTop="1" thickBot="1">
      <c r="A13" s="531" t="s">
        <v>91</v>
      </c>
      <c r="B13" s="155"/>
      <c r="C13" s="156"/>
      <c r="D13" s="533">
        <f>+D6+1</f>
        <v>42648</v>
      </c>
      <c r="E13" s="533"/>
      <c r="F13" s="533">
        <f>+F6+1</f>
        <v>42655</v>
      </c>
      <c r="G13" s="533"/>
      <c r="H13" s="533">
        <f>+H6+1</f>
        <v>42662</v>
      </c>
      <c r="I13" s="533"/>
      <c r="J13" s="533">
        <f>+J6+1</f>
        <v>42669</v>
      </c>
      <c r="K13" s="534"/>
      <c r="L13" s="535">
        <f>+L6+1</f>
        <v>42676</v>
      </c>
      <c r="M13" s="534"/>
    </row>
    <row r="14" spans="1:14" s="161" customFormat="1" ht="18" customHeight="1">
      <c r="A14" s="532"/>
      <c r="B14" s="159"/>
      <c r="C14" s="160"/>
      <c r="D14" s="536">
        <v>0.27083333333333331</v>
      </c>
      <c r="E14" s="537"/>
      <c r="F14" s="536">
        <v>0.27083333333333331</v>
      </c>
      <c r="G14" s="537"/>
      <c r="H14" s="536">
        <v>0.27083333333333331</v>
      </c>
      <c r="I14" s="537"/>
      <c r="J14" s="546">
        <v>0.27083333333333331</v>
      </c>
      <c r="K14" s="540"/>
      <c r="L14" s="539">
        <v>0.27083333333333331</v>
      </c>
      <c r="M14" s="540"/>
    </row>
    <row r="15" spans="1:14" s="161" customFormat="1" ht="18" customHeight="1">
      <c r="A15" s="532"/>
      <c r="B15" s="159"/>
      <c r="C15" s="160"/>
      <c r="D15" s="162">
        <v>1</v>
      </c>
      <c r="E15" s="163" t="s">
        <v>57</v>
      </c>
      <c r="F15" s="164">
        <v>1</v>
      </c>
      <c r="G15" s="168" t="s">
        <v>42</v>
      </c>
      <c r="H15" s="164">
        <v>1</v>
      </c>
      <c r="I15" s="168" t="s">
        <v>42</v>
      </c>
      <c r="J15" s="164">
        <v>1</v>
      </c>
      <c r="K15" s="165" t="s">
        <v>53</v>
      </c>
      <c r="L15" s="166">
        <v>1</v>
      </c>
      <c r="M15" s="165"/>
    </row>
    <row r="16" spans="1:14" s="161" customFormat="1" ht="18" customHeight="1" thickBot="1">
      <c r="A16" s="532"/>
      <c r="B16" s="159"/>
      <c r="C16" s="160"/>
      <c r="D16" s="162">
        <v>2</v>
      </c>
      <c r="E16" s="163" t="s">
        <v>4</v>
      </c>
      <c r="F16" s="164">
        <v>2</v>
      </c>
      <c r="G16" s="168" t="s">
        <v>53</v>
      </c>
      <c r="H16" s="164">
        <v>2</v>
      </c>
      <c r="I16" s="168" t="s">
        <v>43</v>
      </c>
      <c r="J16" s="164">
        <v>2</v>
      </c>
      <c r="K16" s="165" t="s">
        <v>3</v>
      </c>
      <c r="L16" s="166">
        <v>2</v>
      </c>
      <c r="M16" s="165"/>
    </row>
    <row r="17" spans="1:13" s="161" customFormat="1" ht="18" customHeight="1">
      <c r="A17" s="532"/>
      <c r="B17" s="159"/>
      <c r="C17" s="169"/>
      <c r="D17" s="536">
        <v>0.79166666666666663</v>
      </c>
      <c r="E17" s="541"/>
      <c r="F17" s="542">
        <v>0.79166666666666663</v>
      </c>
      <c r="G17" s="541"/>
      <c r="H17" s="542">
        <v>0.79166666666666663</v>
      </c>
      <c r="I17" s="541"/>
      <c r="J17" s="543">
        <v>0.79166666666666663</v>
      </c>
      <c r="K17" s="540"/>
      <c r="L17" s="539">
        <v>0.79166666666666663</v>
      </c>
      <c r="M17" s="540"/>
    </row>
    <row r="18" spans="1:13" s="161" customFormat="1" ht="18" customHeight="1">
      <c r="A18" s="532"/>
      <c r="B18" s="159"/>
      <c r="C18" s="169"/>
      <c r="D18" s="162">
        <v>1</v>
      </c>
      <c r="E18" s="170" t="s">
        <v>58</v>
      </c>
      <c r="F18" s="171">
        <v>1</v>
      </c>
      <c r="G18" s="171" t="s">
        <v>110</v>
      </c>
      <c r="H18" s="171">
        <v>1</v>
      </c>
      <c r="I18" s="172" t="s">
        <v>2</v>
      </c>
      <c r="J18" s="171">
        <v>1</v>
      </c>
      <c r="K18" s="165" t="s">
        <v>63</v>
      </c>
      <c r="L18" s="166">
        <v>1</v>
      </c>
      <c r="M18" s="165"/>
    </row>
    <row r="19" spans="1:13" s="161" customFormat="1" ht="18" customHeight="1" thickBot="1">
      <c r="A19" s="545"/>
      <c r="B19" s="173"/>
      <c r="C19" s="174"/>
      <c r="D19" s="175">
        <v>2</v>
      </c>
      <c r="E19" s="176" t="s">
        <v>112</v>
      </c>
      <c r="F19" s="177">
        <v>2</v>
      </c>
      <c r="G19" s="177" t="s">
        <v>70</v>
      </c>
      <c r="H19" s="177">
        <v>2</v>
      </c>
      <c r="I19" s="177" t="s">
        <v>112</v>
      </c>
      <c r="J19" s="177">
        <v>2</v>
      </c>
      <c r="K19" s="178" t="s">
        <v>66</v>
      </c>
      <c r="L19" s="166">
        <v>2</v>
      </c>
      <c r="M19" s="165"/>
    </row>
    <row r="20" spans="1:13" s="158" customFormat="1" ht="18" customHeight="1" thickTop="1" thickBot="1">
      <c r="A20" s="531" t="s">
        <v>92</v>
      </c>
      <c r="B20" s="600"/>
      <c r="C20" s="601"/>
      <c r="D20" s="547">
        <f>+D13+1</f>
        <v>42649</v>
      </c>
      <c r="E20" s="535"/>
      <c r="F20" s="533">
        <f>+F13+1</f>
        <v>42656</v>
      </c>
      <c r="G20" s="533"/>
      <c r="H20" s="533">
        <f>+H13+1</f>
        <v>42663</v>
      </c>
      <c r="I20" s="533"/>
      <c r="J20" s="533">
        <f>+J13+1</f>
        <v>42670</v>
      </c>
      <c r="K20" s="534"/>
      <c r="L20" s="548"/>
      <c r="M20" s="549"/>
    </row>
    <row r="21" spans="1:13" s="161" customFormat="1" ht="18" customHeight="1">
      <c r="A21" s="532"/>
      <c r="B21" s="536"/>
      <c r="C21" s="537"/>
      <c r="D21" s="536">
        <v>0.27083333333333331</v>
      </c>
      <c r="E21" s="537"/>
      <c r="F21" s="520">
        <v>0.27083333333333331</v>
      </c>
      <c r="G21" s="521"/>
      <c r="H21" s="520">
        <v>0.27083333333333331</v>
      </c>
      <c r="I21" s="521"/>
      <c r="J21" s="522">
        <v>0.27083333333333331</v>
      </c>
      <c r="K21" s="523"/>
      <c r="L21" s="524"/>
      <c r="M21" s="523"/>
    </row>
    <row r="22" spans="1:13" s="161" customFormat="1" ht="18" customHeight="1">
      <c r="A22" s="532"/>
      <c r="B22" s="162"/>
      <c r="C22" s="163"/>
      <c r="D22" s="162">
        <v>1</v>
      </c>
      <c r="E22" s="163" t="s">
        <v>43</v>
      </c>
      <c r="F22" s="162">
        <v>1</v>
      </c>
      <c r="G22" s="163" t="s">
        <v>43</v>
      </c>
      <c r="H22" s="164">
        <v>1</v>
      </c>
      <c r="I22" s="168" t="s">
        <v>53</v>
      </c>
      <c r="J22" s="164">
        <v>1</v>
      </c>
      <c r="K22" s="165" t="s">
        <v>42</v>
      </c>
      <c r="L22" s="166"/>
      <c r="M22" s="165"/>
    </row>
    <row r="23" spans="1:13" s="161" customFormat="1" ht="18" customHeight="1" thickBot="1">
      <c r="A23" s="532"/>
      <c r="B23" s="162"/>
      <c r="C23" s="163"/>
      <c r="D23" s="162">
        <v>2</v>
      </c>
      <c r="E23" s="163" t="s">
        <v>42</v>
      </c>
      <c r="F23" s="162">
        <v>2</v>
      </c>
      <c r="G23" s="168" t="s">
        <v>66</v>
      </c>
      <c r="H23" s="164">
        <v>2</v>
      </c>
      <c r="I23" s="168" t="s">
        <v>66</v>
      </c>
      <c r="J23" s="164">
        <v>2</v>
      </c>
      <c r="K23" s="165" t="s">
        <v>4</v>
      </c>
      <c r="L23" s="166"/>
      <c r="M23" s="165"/>
    </row>
    <row r="24" spans="1:13" s="161" customFormat="1" ht="18" hidden="1" customHeight="1" thickBot="1">
      <c r="A24" s="532"/>
      <c r="B24" s="238"/>
      <c r="C24" s="163"/>
      <c r="D24" s="179"/>
      <c r="E24" s="180"/>
      <c r="F24" s="181"/>
      <c r="G24" s="180"/>
      <c r="H24" s="181"/>
      <c r="I24" s="180"/>
      <c r="J24" s="164">
        <v>3</v>
      </c>
      <c r="K24" s="165" t="s">
        <v>57</v>
      </c>
      <c r="L24" s="166"/>
      <c r="M24" s="165"/>
    </row>
    <row r="25" spans="1:13" s="161" customFormat="1" ht="18" customHeight="1">
      <c r="A25" s="532"/>
      <c r="B25" s="536"/>
      <c r="C25" s="537"/>
      <c r="D25" s="536">
        <v>0.79166666666666663</v>
      </c>
      <c r="E25" s="537"/>
      <c r="F25" s="520">
        <v>0.79166666666666663</v>
      </c>
      <c r="G25" s="521"/>
      <c r="H25" s="520">
        <v>0.79166666666666663</v>
      </c>
      <c r="I25" s="521"/>
      <c r="J25" s="522">
        <v>0.79166666666666663</v>
      </c>
      <c r="K25" s="523"/>
      <c r="L25" s="524"/>
      <c r="M25" s="523"/>
    </row>
    <row r="26" spans="1:13" s="161" customFormat="1" ht="25.5" customHeight="1">
      <c r="A26" s="532"/>
      <c r="B26" s="162"/>
      <c r="C26" s="163"/>
      <c r="D26" s="162">
        <v>1</v>
      </c>
      <c r="E26" s="168" t="s">
        <v>108</v>
      </c>
      <c r="F26" s="162">
        <v>1</v>
      </c>
      <c r="G26" s="168" t="s">
        <v>2</v>
      </c>
      <c r="H26" s="164">
        <v>1</v>
      </c>
      <c r="I26" s="168" t="s">
        <v>54</v>
      </c>
      <c r="J26" s="164">
        <v>1</v>
      </c>
      <c r="K26" s="165" t="s">
        <v>60</v>
      </c>
      <c r="L26" s="166"/>
      <c r="M26" s="165"/>
    </row>
    <row r="27" spans="1:13" s="161" customFormat="1" ht="18" customHeight="1" thickBot="1">
      <c r="A27" s="532"/>
      <c r="B27" s="162"/>
      <c r="C27" s="163"/>
      <c r="D27" s="162">
        <v>2</v>
      </c>
      <c r="E27" s="165" t="s">
        <v>110</v>
      </c>
      <c r="F27" s="162">
        <v>2</v>
      </c>
      <c r="G27" s="163" t="s">
        <v>50</v>
      </c>
      <c r="H27" s="164">
        <v>2</v>
      </c>
      <c r="I27" s="168" t="s">
        <v>108</v>
      </c>
      <c r="J27" s="164">
        <v>2</v>
      </c>
      <c r="K27" s="165" t="s">
        <v>61</v>
      </c>
      <c r="L27" s="166"/>
      <c r="M27" s="165"/>
    </row>
    <row r="28" spans="1:13" s="161" customFormat="1" ht="18" hidden="1" customHeight="1" thickBot="1">
      <c r="A28" s="545"/>
      <c r="B28" s="182"/>
      <c r="C28" s="189"/>
      <c r="D28" s="184"/>
      <c r="E28" s="183"/>
      <c r="F28" s="185"/>
      <c r="G28" s="183"/>
      <c r="H28" s="185"/>
      <c r="I28" s="183"/>
      <c r="J28" s="186">
        <v>3</v>
      </c>
      <c r="K28" s="178" t="s">
        <v>138</v>
      </c>
      <c r="L28" s="187"/>
      <c r="M28" s="178"/>
    </row>
    <row r="29" spans="1:13" s="158" customFormat="1" ht="18" customHeight="1" thickTop="1" thickBot="1">
      <c r="A29" s="531" t="s">
        <v>1</v>
      </c>
      <c r="B29" s="600"/>
      <c r="C29" s="601"/>
      <c r="D29" s="533">
        <f>+D20+1</f>
        <v>42650</v>
      </c>
      <c r="E29" s="533"/>
      <c r="F29" s="533">
        <f>+F20+1</f>
        <v>42657</v>
      </c>
      <c r="G29" s="533"/>
      <c r="H29" s="533">
        <f>+H20+1</f>
        <v>42664</v>
      </c>
      <c r="I29" s="533"/>
      <c r="J29" s="533">
        <f>+J20+1</f>
        <v>42671</v>
      </c>
      <c r="K29" s="534"/>
      <c r="L29" s="535"/>
      <c r="M29" s="534"/>
    </row>
    <row r="30" spans="1:13" s="161" customFormat="1" ht="18" customHeight="1">
      <c r="A30" s="532"/>
      <c r="B30" s="536"/>
      <c r="C30" s="537"/>
      <c r="D30" s="536">
        <v>0.27083333333333331</v>
      </c>
      <c r="E30" s="537"/>
      <c r="F30" s="520">
        <v>0.27083333333333331</v>
      </c>
      <c r="G30" s="521"/>
      <c r="H30" s="520">
        <v>0.27083333333333331</v>
      </c>
      <c r="I30" s="550"/>
      <c r="J30" s="546">
        <v>0.27083333333333331</v>
      </c>
      <c r="K30" s="540"/>
      <c r="L30" s="539"/>
      <c r="M30" s="540"/>
    </row>
    <row r="31" spans="1:13" s="161" customFormat="1" ht="18" customHeight="1">
      <c r="A31" s="532"/>
      <c r="B31" s="162"/>
      <c r="C31" s="167"/>
      <c r="D31" s="162">
        <v>1</v>
      </c>
      <c r="E31" s="163" t="s">
        <v>3</v>
      </c>
      <c r="F31" s="164">
        <v>1</v>
      </c>
      <c r="G31" s="168" t="s">
        <v>4</v>
      </c>
      <c r="H31" s="164">
        <v>1</v>
      </c>
      <c r="I31" s="188" t="s">
        <v>43</v>
      </c>
      <c r="J31" s="164">
        <v>1</v>
      </c>
      <c r="K31" s="165" t="s">
        <v>43</v>
      </c>
      <c r="L31" s="166"/>
      <c r="M31" s="165"/>
    </row>
    <row r="32" spans="1:13" s="161" customFormat="1" ht="18" customHeight="1" thickBot="1">
      <c r="A32" s="532"/>
      <c r="B32" s="162"/>
      <c r="C32" s="163"/>
      <c r="D32" s="162">
        <v>2</v>
      </c>
      <c r="E32" s="163" t="s">
        <v>53</v>
      </c>
      <c r="F32" s="164">
        <v>2</v>
      </c>
      <c r="G32" s="168" t="s">
        <v>57</v>
      </c>
      <c r="H32" s="164">
        <v>2</v>
      </c>
      <c r="I32" s="188" t="s">
        <v>3</v>
      </c>
      <c r="J32" s="164">
        <v>2</v>
      </c>
      <c r="K32" s="165" t="s">
        <v>53</v>
      </c>
      <c r="L32" s="166"/>
      <c r="M32" s="165"/>
    </row>
    <row r="33" spans="1:13" s="161" customFormat="1" ht="18" customHeight="1">
      <c r="A33" s="532"/>
      <c r="B33" s="536"/>
      <c r="C33" s="537"/>
      <c r="D33" s="536">
        <v>0.79166666666666663</v>
      </c>
      <c r="E33" s="537"/>
      <c r="F33" s="520">
        <v>0.79166666666666663</v>
      </c>
      <c r="G33" s="521"/>
      <c r="H33" s="520">
        <v>0.79166666666666663</v>
      </c>
      <c r="I33" s="550"/>
      <c r="J33" s="522">
        <v>0.79166666666666663</v>
      </c>
      <c r="K33" s="523"/>
      <c r="L33" s="524"/>
      <c r="M33" s="523"/>
    </row>
    <row r="34" spans="1:13" s="161" customFormat="1" ht="18" customHeight="1">
      <c r="A34" s="532"/>
      <c r="B34" s="162"/>
      <c r="C34" s="163"/>
      <c r="D34" s="162">
        <v>1</v>
      </c>
      <c r="E34" s="163" t="s">
        <v>46</v>
      </c>
      <c r="F34" s="164">
        <v>1</v>
      </c>
      <c r="G34" s="188" t="s">
        <v>60</v>
      </c>
      <c r="H34" s="164">
        <v>1</v>
      </c>
      <c r="I34" s="188" t="s">
        <v>46</v>
      </c>
      <c r="J34" s="164">
        <v>1</v>
      </c>
      <c r="K34" s="165" t="s">
        <v>59</v>
      </c>
      <c r="L34" s="166"/>
      <c r="M34" s="165"/>
    </row>
    <row r="35" spans="1:13" s="161" customFormat="1" ht="18" customHeight="1" thickBot="1">
      <c r="A35" s="545"/>
      <c r="B35" s="175"/>
      <c r="C35" s="189"/>
      <c r="D35" s="175">
        <v>2</v>
      </c>
      <c r="E35" s="191" t="s">
        <v>47</v>
      </c>
      <c r="F35" s="186">
        <v>2</v>
      </c>
      <c r="G35" s="191" t="s">
        <v>61</v>
      </c>
      <c r="H35" s="186">
        <v>2</v>
      </c>
      <c r="I35" s="191" t="s">
        <v>47</v>
      </c>
      <c r="J35" s="192">
        <v>2</v>
      </c>
      <c r="K35" s="193" t="s">
        <v>65</v>
      </c>
      <c r="L35" s="194"/>
      <c r="M35" s="193"/>
    </row>
    <row r="36" spans="1:13" s="158" customFormat="1" ht="18" customHeight="1" thickTop="1" thickBot="1">
      <c r="A36" s="531" t="s">
        <v>93</v>
      </c>
      <c r="B36" s="547">
        <v>42644</v>
      </c>
      <c r="C36" s="535"/>
      <c r="D36" s="533">
        <f>+D29+1</f>
        <v>42651</v>
      </c>
      <c r="E36" s="533"/>
      <c r="F36" s="533">
        <f>+F29+1</f>
        <v>42658</v>
      </c>
      <c r="G36" s="533"/>
      <c r="H36" s="533">
        <f>+H29+1</f>
        <v>42665</v>
      </c>
      <c r="I36" s="547"/>
      <c r="J36" s="596">
        <f>+J29+1</f>
        <v>42672</v>
      </c>
      <c r="K36" s="597"/>
      <c r="L36" s="556"/>
      <c r="M36" s="598"/>
    </row>
    <row r="37" spans="1:13" s="161" customFormat="1" ht="18" customHeight="1">
      <c r="A37" s="532"/>
      <c r="B37" s="536">
        <v>0.27083333333333331</v>
      </c>
      <c r="C37" s="537"/>
      <c r="D37" s="536">
        <v>0.27083333333333331</v>
      </c>
      <c r="E37" s="537"/>
      <c r="F37" s="520">
        <v>0.27083333333333331</v>
      </c>
      <c r="G37" s="521"/>
      <c r="H37" s="520">
        <v>0.27083333333333331</v>
      </c>
      <c r="I37" s="550"/>
      <c r="J37" s="586">
        <v>0.27083333333333331</v>
      </c>
      <c r="K37" s="587"/>
      <c r="L37" s="554"/>
      <c r="M37" s="588"/>
    </row>
    <row r="38" spans="1:13" s="161" customFormat="1" ht="18" customHeight="1">
      <c r="A38" s="532"/>
      <c r="B38" s="162">
        <v>1</v>
      </c>
      <c r="C38" s="163" t="s">
        <v>3</v>
      </c>
      <c r="D38" s="162">
        <v>1</v>
      </c>
      <c r="E38" s="163" t="s">
        <v>43</v>
      </c>
      <c r="F38" s="164">
        <v>1</v>
      </c>
      <c r="G38" s="168" t="s">
        <v>3</v>
      </c>
      <c r="H38" s="164">
        <v>1</v>
      </c>
      <c r="I38" s="188" t="s">
        <v>4</v>
      </c>
      <c r="J38" s="241">
        <v>1</v>
      </c>
      <c r="K38" s="589" t="s">
        <v>5</v>
      </c>
      <c r="L38" s="589"/>
      <c r="M38" s="171"/>
    </row>
    <row r="39" spans="1:13" s="161" customFormat="1" ht="18" customHeight="1" thickBot="1">
      <c r="A39" s="532"/>
      <c r="B39" s="162">
        <v>2</v>
      </c>
      <c r="C39" s="163" t="s">
        <v>139</v>
      </c>
      <c r="D39" s="162">
        <v>2</v>
      </c>
      <c r="E39" s="163" t="s">
        <v>42</v>
      </c>
      <c r="F39" s="164">
        <v>2</v>
      </c>
      <c r="G39" s="168" t="s">
        <v>43</v>
      </c>
      <c r="H39" s="164">
        <v>2</v>
      </c>
      <c r="I39" s="188" t="s">
        <v>57</v>
      </c>
      <c r="J39" s="241">
        <v>2</v>
      </c>
      <c r="K39" s="589" t="s">
        <v>2</v>
      </c>
      <c r="L39" s="589"/>
      <c r="M39" s="171"/>
    </row>
    <row r="40" spans="1:13" s="161" customFormat="1" ht="18" hidden="1" customHeight="1" thickBot="1">
      <c r="A40" s="532"/>
      <c r="B40" s="162">
        <v>3</v>
      </c>
      <c r="C40" s="167" t="s">
        <v>53</v>
      </c>
      <c r="D40" s="162"/>
      <c r="E40" s="163"/>
      <c r="F40" s="164"/>
      <c r="G40" s="168"/>
      <c r="H40" s="164"/>
      <c r="I40" s="188"/>
      <c r="J40" s="199">
        <v>2</v>
      </c>
      <c r="K40" s="199"/>
      <c r="L40" s="171"/>
      <c r="M40" s="171"/>
    </row>
    <row r="41" spans="1:13" s="161" customFormat="1" ht="18" customHeight="1">
      <c r="A41" s="532"/>
      <c r="B41" s="536">
        <v>0.79166666666666663</v>
      </c>
      <c r="C41" s="537"/>
      <c r="D41" s="536">
        <v>0.79166666666666663</v>
      </c>
      <c r="E41" s="537"/>
      <c r="F41" s="520">
        <v>0.79166666666666663</v>
      </c>
      <c r="G41" s="521"/>
      <c r="H41" s="520">
        <v>0.79166666666666663</v>
      </c>
      <c r="I41" s="550"/>
      <c r="J41" s="586">
        <v>0.79166666666666663</v>
      </c>
      <c r="K41" s="587"/>
      <c r="L41" s="554"/>
      <c r="M41" s="588"/>
    </row>
    <row r="42" spans="1:13" s="161" customFormat="1" ht="18" customHeight="1">
      <c r="A42" s="532"/>
      <c r="B42" s="162">
        <v>1</v>
      </c>
      <c r="C42" s="163" t="s">
        <v>14</v>
      </c>
      <c r="D42" s="164">
        <v>1</v>
      </c>
      <c r="E42" s="168" t="s">
        <v>58</v>
      </c>
      <c r="F42" s="164">
        <v>1</v>
      </c>
      <c r="G42" s="168" t="s">
        <v>14</v>
      </c>
      <c r="H42" s="164">
        <v>1</v>
      </c>
      <c r="I42" s="188" t="s">
        <v>48</v>
      </c>
      <c r="J42" s="241">
        <v>1</v>
      </c>
      <c r="K42" s="240" t="s">
        <v>58</v>
      </c>
      <c r="L42" s="171"/>
      <c r="M42" s="171"/>
    </row>
    <row r="43" spans="1:13" s="161" customFormat="1" ht="18" customHeight="1" thickBot="1">
      <c r="A43" s="532"/>
      <c r="B43" s="201">
        <v>2</v>
      </c>
      <c r="C43" s="202" t="s">
        <v>70</v>
      </c>
      <c r="D43" s="192">
        <v>2</v>
      </c>
      <c r="E43" s="195" t="s">
        <v>7</v>
      </c>
      <c r="F43" s="192">
        <v>2</v>
      </c>
      <c r="G43" s="195" t="s">
        <v>138</v>
      </c>
      <c r="H43" s="192">
        <v>2</v>
      </c>
      <c r="I43" s="203" t="s">
        <v>51</v>
      </c>
      <c r="J43" s="241">
        <v>2</v>
      </c>
      <c r="K43" s="241" t="s">
        <v>14</v>
      </c>
      <c r="L43" s="171"/>
      <c r="M43" s="171"/>
    </row>
    <row r="44" spans="1:13" s="161" customFormat="1" ht="18" hidden="1" customHeight="1" thickBot="1">
      <c r="A44" s="532"/>
      <c r="B44" s="175">
        <v>3</v>
      </c>
      <c r="C44" s="189" t="s">
        <v>63</v>
      </c>
      <c r="D44" s="186"/>
      <c r="E44" s="190"/>
      <c r="F44" s="186"/>
      <c r="G44" s="190"/>
      <c r="H44" s="186"/>
      <c r="I44" s="191"/>
      <c r="J44" s="198">
        <v>2</v>
      </c>
      <c r="K44" s="199"/>
      <c r="L44" s="166"/>
      <c r="M44" s="165"/>
    </row>
    <row r="45" spans="1:13" s="158" customFormat="1" ht="18" customHeight="1" thickTop="1" thickBot="1">
      <c r="A45" s="595" t="s">
        <v>94</v>
      </c>
      <c r="B45" s="547">
        <f>+B36+1</f>
        <v>42645</v>
      </c>
      <c r="C45" s="535"/>
      <c r="D45" s="547">
        <f>+D36+1</f>
        <v>42652</v>
      </c>
      <c r="E45" s="535"/>
      <c r="F45" s="547">
        <f>+F36+1</f>
        <v>42659</v>
      </c>
      <c r="G45" s="535"/>
      <c r="H45" s="547">
        <f>+H36+1</f>
        <v>42666</v>
      </c>
      <c r="I45" s="535"/>
      <c r="J45" s="533">
        <f>+J36+1</f>
        <v>42673</v>
      </c>
      <c r="K45" s="534"/>
      <c r="L45" s="569"/>
      <c r="M45" s="585"/>
    </row>
    <row r="46" spans="1:13" s="161" customFormat="1" ht="18" customHeight="1">
      <c r="A46" s="532"/>
      <c r="B46" s="559">
        <v>0.27083333333333331</v>
      </c>
      <c r="C46" s="560"/>
      <c r="D46" s="559">
        <v>0.27083333333333331</v>
      </c>
      <c r="E46" s="560"/>
      <c r="F46" s="559">
        <v>0.27083333333333331</v>
      </c>
      <c r="G46" s="560"/>
      <c r="H46" s="559">
        <v>0.27083333333333331</v>
      </c>
      <c r="I46" s="560"/>
      <c r="J46" s="559">
        <v>0.27083333333333331</v>
      </c>
      <c r="K46" s="560"/>
      <c r="L46" s="557"/>
      <c r="M46" s="594"/>
    </row>
    <row r="47" spans="1:13" s="161" customFormat="1" ht="18" customHeight="1">
      <c r="A47" s="532"/>
      <c r="B47" s="164">
        <v>1</v>
      </c>
      <c r="C47" s="168" t="s">
        <v>64</v>
      </c>
      <c r="D47" s="164">
        <v>1</v>
      </c>
      <c r="E47" s="168" t="s">
        <v>3</v>
      </c>
      <c r="F47" s="164">
        <v>1</v>
      </c>
      <c r="G47" s="168" t="s">
        <v>64</v>
      </c>
      <c r="H47" s="164">
        <v>1</v>
      </c>
      <c r="I47" s="188" t="s">
        <v>53</v>
      </c>
      <c r="J47" s="164">
        <v>1</v>
      </c>
      <c r="K47" s="168" t="s">
        <v>64</v>
      </c>
      <c r="L47" s="166"/>
      <c r="M47" s="165"/>
    </row>
    <row r="48" spans="1:13" s="161" customFormat="1" ht="18" customHeight="1" thickBot="1">
      <c r="A48" s="532"/>
      <c r="B48" s="164">
        <v>2</v>
      </c>
      <c r="C48" s="168" t="s">
        <v>133</v>
      </c>
      <c r="D48" s="164">
        <v>2</v>
      </c>
      <c r="E48" s="163" t="s">
        <v>53</v>
      </c>
      <c r="F48" s="164">
        <v>2</v>
      </c>
      <c r="G48" s="168" t="s">
        <v>133</v>
      </c>
      <c r="H48" s="164">
        <v>2</v>
      </c>
      <c r="I48" s="239" t="s">
        <v>126</v>
      </c>
      <c r="J48" s="164">
        <v>2</v>
      </c>
      <c r="K48" s="168" t="s">
        <v>133</v>
      </c>
      <c r="L48" s="166"/>
      <c r="M48" s="165"/>
    </row>
    <row r="49" spans="1:13" s="161" customFormat="1" ht="18" customHeight="1">
      <c r="A49" s="532"/>
      <c r="B49" s="559">
        <v>0.79166666666666663</v>
      </c>
      <c r="C49" s="560"/>
      <c r="D49" s="559">
        <v>0.79166666666666663</v>
      </c>
      <c r="E49" s="560"/>
      <c r="F49" s="561">
        <v>0.79166666666666663</v>
      </c>
      <c r="G49" s="562"/>
      <c r="H49" s="561">
        <v>0.79166666666666663</v>
      </c>
      <c r="I49" s="562"/>
      <c r="J49" s="561">
        <v>0.79166666666666663</v>
      </c>
      <c r="K49" s="562"/>
      <c r="L49" s="565"/>
      <c r="M49" s="599"/>
    </row>
    <row r="50" spans="1:13" s="161" customFormat="1" ht="18" customHeight="1">
      <c r="A50" s="532"/>
      <c r="B50" s="164">
        <v>1</v>
      </c>
      <c r="C50" s="168" t="s">
        <v>58</v>
      </c>
      <c r="D50" s="164">
        <v>1</v>
      </c>
      <c r="E50" s="168" t="s">
        <v>64</v>
      </c>
      <c r="F50" s="164">
        <v>1</v>
      </c>
      <c r="G50" s="168" t="s">
        <v>60</v>
      </c>
      <c r="H50" s="164">
        <v>1</v>
      </c>
      <c r="I50" s="188" t="s">
        <v>50</v>
      </c>
      <c r="J50" s="164">
        <v>1</v>
      </c>
      <c r="K50" s="168" t="s">
        <v>58</v>
      </c>
      <c r="L50" s="166"/>
      <c r="M50" s="165"/>
    </row>
    <row r="51" spans="1:13" s="161" customFormat="1" ht="18" customHeight="1">
      <c r="A51" s="532"/>
      <c r="B51" s="164">
        <v>2</v>
      </c>
      <c r="C51" s="168" t="s">
        <v>44</v>
      </c>
      <c r="D51" s="164">
        <v>2</v>
      </c>
      <c r="E51" s="168" t="s">
        <v>110</v>
      </c>
      <c r="F51" s="164">
        <v>2</v>
      </c>
      <c r="G51" s="168" t="s">
        <v>61</v>
      </c>
      <c r="H51" s="164">
        <v>2</v>
      </c>
      <c r="I51" s="188" t="s">
        <v>7</v>
      </c>
      <c r="J51" s="164">
        <v>2</v>
      </c>
      <c r="K51" s="168" t="s">
        <v>44</v>
      </c>
      <c r="L51" s="166"/>
      <c r="M51" s="165"/>
    </row>
    <row r="52" spans="1:13" s="161" customFormat="1" ht="18" customHeight="1">
      <c r="A52" s="532"/>
      <c r="B52" s="164">
        <v>3</v>
      </c>
      <c r="C52" s="168" t="s">
        <v>7</v>
      </c>
      <c r="D52" s="164">
        <v>3</v>
      </c>
      <c r="E52" s="168" t="s">
        <v>147</v>
      </c>
      <c r="F52" s="164">
        <v>3</v>
      </c>
      <c r="G52" s="168" t="s">
        <v>41</v>
      </c>
      <c r="H52" s="164">
        <v>3</v>
      </c>
      <c r="I52" s="188" t="s">
        <v>44</v>
      </c>
      <c r="J52" s="164">
        <v>3</v>
      </c>
      <c r="K52" s="168" t="s">
        <v>7</v>
      </c>
      <c r="L52" s="166"/>
      <c r="M52" s="165"/>
    </row>
    <row r="53" spans="1:13" s="161" customFormat="1" ht="18" customHeight="1" thickBot="1">
      <c r="A53" s="532"/>
      <c r="B53" s="192">
        <v>4</v>
      </c>
      <c r="C53" s="195" t="s">
        <v>75</v>
      </c>
      <c r="D53" s="192">
        <v>4</v>
      </c>
      <c r="E53" s="195" t="s">
        <v>56</v>
      </c>
      <c r="F53" s="192">
        <v>4</v>
      </c>
      <c r="G53" s="195" t="s">
        <v>45</v>
      </c>
      <c r="H53" s="192">
        <v>4</v>
      </c>
      <c r="I53" s="203" t="s">
        <v>63</v>
      </c>
      <c r="J53" s="192">
        <v>4</v>
      </c>
      <c r="K53" s="195" t="s">
        <v>75</v>
      </c>
      <c r="L53" s="194"/>
      <c r="M53" s="193"/>
    </row>
    <row r="54" spans="1:13" s="161" customFormat="1" ht="18" hidden="1" customHeight="1" thickBot="1">
      <c r="A54" s="532"/>
      <c r="B54" s="192"/>
      <c r="C54" s="195"/>
      <c r="D54" s="192"/>
      <c r="E54" s="195"/>
      <c r="F54" s="192"/>
      <c r="G54" s="195"/>
      <c r="H54" s="192"/>
      <c r="I54" s="203"/>
      <c r="J54" s="207"/>
      <c r="K54" s="208"/>
      <c r="L54" s="209"/>
      <c r="M54" s="243"/>
    </row>
    <row r="55" spans="1:13" s="212" customFormat="1" ht="18" customHeight="1" thickTop="1" thickBot="1">
      <c r="A55" s="590" t="s">
        <v>95</v>
      </c>
      <c r="B55" s="583">
        <f>+B45+1</f>
        <v>42646</v>
      </c>
      <c r="C55" s="584"/>
      <c r="D55" s="584">
        <f>+D45+1</f>
        <v>42653</v>
      </c>
      <c r="E55" s="584"/>
      <c r="F55" s="584">
        <f>+F45+1</f>
        <v>42660</v>
      </c>
      <c r="G55" s="584"/>
      <c r="H55" s="584">
        <f>+H45+1</f>
        <v>42667</v>
      </c>
      <c r="I55" s="584"/>
      <c r="J55" s="533">
        <f>+J45+1</f>
        <v>42674</v>
      </c>
      <c r="K55" s="534"/>
      <c r="L55" s="573"/>
      <c r="M55" s="593"/>
    </row>
    <row r="56" spans="1:13" s="211" customFormat="1" ht="18" customHeight="1">
      <c r="A56" s="591"/>
      <c r="B56" s="574">
        <v>0.29166666666666669</v>
      </c>
      <c r="C56" s="575"/>
      <c r="D56" s="576">
        <v>0.29166666666666669</v>
      </c>
      <c r="E56" s="577"/>
      <c r="F56" s="576">
        <v>0.29166666666666669</v>
      </c>
      <c r="G56" s="577"/>
      <c r="H56" s="576">
        <v>0.29166666666666669</v>
      </c>
      <c r="I56" s="577"/>
      <c r="J56" s="576">
        <v>0.29166666666666669</v>
      </c>
      <c r="K56" s="577"/>
      <c r="L56" s="213"/>
      <c r="M56" s="244" t="s">
        <v>9</v>
      </c>
    </row>
    <row r="57" spans="1:13" s="211" customFormat="1" ht="18" customHeight="1">
      <c r="A57" s="591"/>
      <c r="B57" s="214">
        <v>1</v>
      </c>
      <c r="C57" s="215" t="s">
        <v>4</v>
      </c>
      <c r="D57" s="216">
        <v>1</v>
      </c>
      <c r="E57" s="215" t="s">
        <v>46</v>
      </c>
      <c r="F57" s="216">
        <v>1</v>
      </c>
      <c r="G57" s="215" t="s">
        <v>3</v>
      </c>
      <c r="H57" s="216">
        <v>1</v>
      </c>
      <c r="I57" s="215" t="s">
        <v>4</v>
      </c>
      <c r="J57" s="216">
        <v>1</v>
      </c>
      <c r="K57" s="215" t="s">
        <v>51</v>
      </c>
      <c r="L57" s="7"/>
      <c r="M57" s="245"/>
    </row>
    <row r="58" spans="1:13" s="211" customFormat="1" ht="18" customHeight="1">
      <c r="A58" s="591"/>
      <c r="B58" s="214">
        <v>2</v>
      </c>
      <c r="C58" s="215" t="s">
        <v>57</v>
      </c>
      <c r="D58" s="216">
        <v>2</v>
      </c>
      <c r="E58" s="215" t="s">
        <v>136</v>
      </c>
      <c r="F58" s="216">
        <v>2</v>
      </c>
      <c r="G58" s="215" t="s">
        <v>51</v>
      </c>
      <c r="H58" s="216">
        <v>2</v>
      </c>
      <c r="I58" s="215" t="s">
        <v>47</v>
      </c>
      <c r="J58" s="216">
        <v>2</v>
      </c>
      <c r="K58" s="215" t="s">
        <v>3</v>
      </c>
      <c r="L58" s="7"/>
      <c r="M58" s="246" t="s">
        <v>80</v>
      </c>
    </row>
    <row r="59" spans="1:13" s="211" customFormat="1" ht="18" customHeight="1">
      <c r="A59" s="591"/>
      <c r="B59" s="214">
        <v>3</v>
      </c>
      <c r="C59" s="215" t="s">
        <v>64</v>
      </c>
      <c r="D59" s="216">
        <v>3</v>
      </c>
      <c r="E59" s="215" t="s">
        <v>3</v>
      </c>
      <c r="F59" s="216">
        <v>3</v>
      </c>
      <c r="G59" s="215" t="s">
        <v>53</v>
      </c>
      <c r="H59" s="216">
        <v>3</v>
      </c>
      <c r="I59" s="215" t="s">
        <v>46</v>
      </c>
      <c r="J59" s="216">
        <v>3</v>
      </c>
      <c r="K59" s="215" t="s">
        <v>6</v>
      </c>
      <c r="L59" s="7"/>
      <c r="M59" s="245"/>
    </row>
    <row r="60" spans="1:13" s="211" customFormat="1" ht="18" customHeight="1" thickBot="1">
      <c r="A60" s="591"/>
      <c r="B60" s="214">
        <v>4</v>
      </c>
      <c r="C60" s="215" t="s">
        <v>42</v>
      </c>
      <c r="D60" s="216">
        <v>4</v>
      </c>
      <c r="E60" s="215" t="s">
        <v>42</v>
      </c>
      <c r="F60" s="216">
        <v>4</v>
      </c>
      <c r="G60" s="215" t="s">
        <v>48</v>
      </c>
      <c r="H60" s="216">
        <v>4</v>
      </c>
      <c r="I60" s="215" t="s">
        <v>57</v>
      </c>
      <c r="J60" s="216">
        <v>4</v>
      </c>
      <c r="K60" s="215" t="s">
        <v>48</v>
      </c>
      <c r="L60" s="7"/>
      <c r="M60" s="245" t="s">
        <v>130</v>
      </c>
    </row>
    <row r="61" spans="1:13" s="211" customFormat="1" ht="18" hidden="1" customHeight="1" thickBot="1">
      <c r="A61" s="591"/>
      <c r="B61" s="221"/>
      <c r="C61" s="222"/>
      <c r="D61" s="216"/>
      <c r="E61" s="215"/>
      <c r="F61" s="223"/>
      <c r="G61" s="215"/>
      <c r="H61" s="216"/>
      <c r="I61" s="215"/>
      <c r="J61" s="224">
        <v>5</v>
      </c>
      <c r="K61" s="225"/>
      <c r="L61" s="7"/>
      <c r="M61" s="245"/>
    </row>
    <row r="62" spans="1:13" s="211" customFormat="1" ht="18" customHeight="1">
      <c r="A62" s="591"/>
      <c r="B62" s="574">
        <v>0.4375</v>
      </c>
      <c r="C62" s="575"/>
      <c r="D62" s="576">
        <v>0.4375</v>
      </c>
      <c r="E62" s="577"/>
      <c r="F62" s="576">
        <v>0.4375</v>
      </c>
      <c r="G62" s="577"/>
      <c r="H62" s="576">
        <v>0.4375</v>
      </c>
      <c r="I62" s="577"/>
      <c r="J62" s="576">
        <v>0.4375</v>
      </c>
      <c r="K62" s="577"/>
      <c r="L62" s="7"/>
      <c r="M62" s="246" t="s">
        <v>82</v>
      </c>
    </row>
    <row r="63" spans="1:13" s="211" customFormat="1" ht="18" customHeight="1">
      <c r="A63" s="591"/>
      <c r="B63" s="214">
        <v>1</v>
      </c>
      <c r="C63" s="215" t="s">
        <v>54</v>
      </c>
      <c r="D63" s="216">
        <v>1</v>
      </c>
      <c r="E63" s="215" t="s">
        <v>138</v>
      </c>
      <c r="F63" s="216">
        <v>1</v>
      </c>
      <c r="G63" s="215" t="s">
        <v>54</v>
      </c>
      <c r="H63" s="216">
        <v>1</v>
      </c>
      <c r="I63" s="215" t="s">
        <v>60</v>
      </c>
      <c r="J63" s="216">
        <v>1</v>
      </c>
      <c r="K63" s="215" t="s">
        <v>5</v>
      </c>
      <c r="L63" s="7"/>
      <c r="M63" s="247"/>
    </row>
    <row r="64" spans="1:13" s="211" customFormat="1" ht="18" customHeight="1">
      <c r="A64" s="591"/>
      <c r="B64" s="214">
        <v>2</v>
      </c>
      <c r="C64" s="215" t="s">
        <v>65</v>
      </c>
      <c r="D64" s="216">
        <v>2</v>
      </c>
      <c r="E64" s="215" t="s">
        <v>61</v>
      </c>
      <c r="F64" s="216">
        <v>2</v>
      </c>
      <c r="G64" s="215" t="s">
        <v>50</v>
      </c>
      <c r="H64" s="216">
        <v>2</v>
      </c>
      <c r="I64" s="215" t="s">
        <v>61</v>
      </c>
      <c r="J64" s="216">
        <v>2</v>
      </c>
      <c r="K64" s="215" t="s">
        <v>58</v>
      </c>
      <c r="L64" s="7"/>
      <c r="M64" s="248" t="s">
        <v>131</v>
      </c>
    </row>
    <row r="65" spans="1:13" s="211" customFormat="1" ht="18" customHeight="1">
      <c r="A65" s="591"/>
      <c r="B65" s="214">
        <v>3</v>
      </c>
      <c r="C65" s="227" t="s">
        <v>137</v>
      </c>
      <c r="D65" s="216">
        <v>3</v>
      </c>
      <c r="E65" s="215" t="s">
        <v>60</v>
      </c>
      <c r="F65" s="216">
        <v>3</v>
      </c>
      <c r="G65" s="215" t="s">
        <v>59</v>
      </c>
      <c r="H65" s="216">
        <v>3</v>
      </c>
      <c r="I65" s="215" t="s">
        <v>138</v>
      </c>
      <c r="J65" s="216">
        <v>3</v>
      </c>
      <c r="K65" s="215" t="s">
        <v>128</v>
      </c>
      <c r="L65" s="7"/>
      <c r="M65" s="245"/>
    </row>
    <row r="66" spans="1:13" s="211" customFormat="1" ht="18" customHeight="1" thickBot="1">
      <c r="A66" s="591"/>
      <c r="B66" s="214">
        <v>4</v>
      </c>
      <c r="C66" s="215" t="s">
        <v>59</v>
      </c>
      <c r="D66" s="216">
        <v>4</v>
      </c>
      <c r="E66" s="215" t="s">
        <v>44</v>
      </c>
      <c r="F66" s="216">
        <v>4</v>
      </c>
      <c r="G66" s="215" t="s">
        <v>65</v>
      </c>
      <c r="H66" s="216">
        <v>4</v>
      </c>
      <c r="I66" s="215" t="s">
        <v>54</v>
      </c>
      <c r="J66" s="216">
        <v>4</v>
      </c>
      <c r="K66" s="215" t="s">
        <v>50</v>
      </c>
      <c r="L66" s="7"/>
      <c r="M66" s="245"/>
    </row>
    <row r="67" spans="1:13" s="211" customFormat="1" ht="18" hidden="1" customHeight="1" thickBot="1">
      <c r="A67" s="591"/>
      <c r="B67" s="221"/>
      <c r="C67" s="222"/>
      <c r="D67" s="216"/>
      <c r="E67" s="215"/>
      <c r="F67" s="223"/>
      <c r="G67" s="215"/>
      <c r="H67" s="216"/>
      <c r="I67" s="215"/>
      <c r="J67" s="224">
        <v>5</v>
      </c>
      <c r="K67" s="225"/>
      <c r="L67" s="7"/>
      <c r="M67" s="245"/>
    </row>
    <row r="68" spans="1:13" s="242" customFormat="1" ht="18" customHeight="1">
      <c r="A68" s="591"/>
      <c r="B68" s="574">
        <v>0.72916666666666663</v>
      </c>
      <c r="C68" s="575"/>
      <c r="D68" s="576">
        <v>0.72916666666666663</v>
      </c>
      <c r="E68" s="577"/>
      <c r="F68" s="576">
        <v>0.72916666666666663</v>
      </c>
      <c r="G68" s="577"/>
      <c r="H68" s="576">
        <v>0.72916666666666663</v>
      </c>
      <c r="I68" s="577"/>
      <c r="J68" s="576">
        <v>0.72916666666666663</v>
      </c>
      <c r="K68" s="577"/>
      <c r="L68" s="144"/>
      <c r="M68" s="246"/>
    </row>
    <row r="69" spans="1:13" s="211" customFormat="1" ht="18" customHeight="1">
      <c r="A69" s="591"/>
      <c r="B69" s="214">
        <v>1</v>
      </c>
      <c r="C69" s="215" t="s">
        <v>105</v>
      </c>
      <c r="D69" s="216">
        <v>1</v>
      </c>
      <c r="E69" s="215" t="s">
        <v>54</v>
      </c>
      <c r="F69" s="216">
        <v>1</v>
      </c>
      <c r="G69" s="215" t="s">
        <v>2</v>
      </c>
      <c r="H69" s="216">
        <v>1</v>
      </c>
      <c r="I69" s="215" t="s">
        <v>66</v>
      </c>
      <c r="J69" s="216">
        <v>1</v>
      </c>
      <c r="K69" s="215" t="s">
        <v>52</v>
      </c>
      <c r="L69" s="7"/>
      <c r="M69" s="245"/>
    </row>
    <row r="70" spans="1:13" s="211" customFormat="1" ht="18" customHeight="1">
      <c r="A70" s="591"/>
      <c r="B70" s="214">
        <v>2</v>
      </c>
      <c r="C70" s="215" t="s">
        <v>52</v>
      </c>
      <c r="D70" s="216">
        <v>2</v>
      </c>
      <c r="E70" s="215" t="s">
        <v>52</v>
      </c>
      <c r="F70" s="216">
        <v>2</v>
      </c>
      <c r="G70" s="215" t="s">
        <v>70</v>
      </c>
      <c r="H70" s="216">
        <v>2</v>
      </c>
      <c r="I70" s="215" t="s">
        <v>70</v>
      </c>
      <c r="J70" s="216">
        <v>2</v>
      </c>
      <c r="K70" s="215" t="s">
        <v>70</v>
      </c>
      <c r="L70" s="7"/>
      <c r="M70" s="245"/>
    </row>
    <row r="71" spans="1:13" s="211" customFormat="1" ht="18" customHeight="1">
      <c r="A71" s="591"/>
      <c r="B71" s="214">
        <v>3</v>
      </c>
      <c r="C71" s="215" t="s">
        <v>53</v>
      </c>
      <c r="D71" s="216">
        <v>3</v>
      </c>
      <c r="E71" s="215" t="s">
        <v>41</v>
      </c>
      <c r="F71" s="216">
        <v>3</v>
      </c>
      <c r="G71" s="215" t="s">
        <v>103</v>
      </c>
      <c r="H71" s="216">
        <v>3</v>
      </c>
      <c r="I71" s="215" t="s">
        <v>41</v>
      </c>
      <c r="J71" s="216">
        <v>3</v>
      </c>
      <c r="K71" s="215" t="s">
        <v>53</v>
      </c>
      <c r="L71" s="7"/>
      <c r="M71" s="245"/>
    </row>
    <row r="72" spans="1:13" s="211" customFormat="1" ht="18" customHeight="1" thickBot="1">
      <c r="A72" s="591"/>
      <c r="B72" s="214">
        <v>4</v>
      </c>
      <c r="C72" s="229" t="s">
        <v>61</v>
      </c>
      <c r="D72" s="216">
        <v>4</v>
      </c>
      <c r="E72" s="215" t="s">
        <v>66</v>
      </c>
      <c r="F72" s="216">
        <v>4</v>
      </c>
      <c r="G72" s="215" t="s">
        <v>63</v>
      </c>
      <c r="H72" s="216">
        <v>4</v>
      </c>
      <c r="I72" s="215" t="s">
        <v>52</v>
      </c>
      <c r="J72" s="216">
        <v>4</v>
      </c>
      <c r="K72" s="215" t="s">
        <v>54</v>
      </c>
      <c r="L72" s="7"/>
      <c r="M72" s="245"/>
    </row>
    <row r="73" spans="1:13" s="211" customFormat="1" ht="18" hidden="1" customHeight="1" thickBot="1">
      <c r="A73" s="591"/>
      <c r="B73" s="221"/>
      <c r="C73" s="222"/>
      <c r="D73" s="216"/>
      <c r="E73" s="215"/>
      <c r="F73" s="223">
        <v>5</v>
      </c>
      <c r="G73" s="215"/>
      <c r="H73" s="216"/>
      <c r="I73" s="215"/>
      <c r="J73" s="224">
        <v>5</v>
      </c>
      <c r="K73" s="225"/>
      <c r="L73" s="7"/>
      <c r="M73" s="245"/>
    </row>
    <row r="74" spans="1:13" s="211" customFormat="1" ht="18" customHeight="1">
      <c r="A74" s="591"/>
      <c r="B74" s="574">
        <v>0.79166666666666663</v>
      </c>
      <c r="C74" s="575"/>
      <c r="D74" s="576">
        <v>0.79166666666666663</v>
      </c>
      <c r="E74" s="577"/>
      <c r="F74" s="576">
        <v>0.79166666666666663</v>
      </c>
      <c r="G74" s="577"/>
      <c r="H74" s="576">
        <v>0.79166666666666663</v>
      </c>
      <c r="I74" s="577"/>
      <c r="J74" s="576">
        <v>0.79166666666666663</v>
      </c>
      <c r="K74" s="577"/>
      <c r="L74" s="7"/>
      <c r="M74" s="245"/>
    </row>
    <row r="75" spans="1:13" s="211" customFormat="1" ht="18" customHeight="1">
      <c r="A75" s="591"/>
      <c r="B75" s="214">
        <v>1</v>
      </c>
      <c r="C75" s="215" t="s">
        <v>103</v>
      </c>
      <c r="D75" s="216">
        <v>1</v>
      </c>
      <c r="E75" s="215" t="s">
        <v>103</v>
      </c>
      <c r="F75" s="216">
        <v>1</v>
      </c>
      <c r="G75" s="215" t="s">
        <v>66</v>
      </c>
      <c r="H75" s="216">
        <v>1</v>
      </c>
      <c r="I75" s="215" t="s">
        <v>51</v>
      </c>
      <c r="J75" s="216">
        <v>1</v>
      </c>
      <c r="K75" s="215" t="s">
        <v>41</v>
      </c>
      <c r="L75" s="7"/>
      <c r="M75" s="245"/>
    </row>
    <row r="76" spans="1:13" s="211" customFormat="1" ht="18" customHeight="1">
      <c r="A76" s="591"/>
      <c r="B76" s="214">
        <v>2</v>
      </c>
      <c r="C76" s="215" t="s">
        <v>66</v>
      </c>
      <c r="D76" s="216">
        <v>2</v>
      </c>
      <c r="E76" s="215" t="s">
        <v>6</v>
      </c>
      <c r="F76" s="216">
        <v>2</v>
      </c>
      <c r="G76" s="215" t="s">
        <v>6</v>
      </c>
      <c r="H76" s="216">
        <v>2</v>
      </c>
      <c r="I76" s="215" t="s">
        <v>6</v>
      </c>
      <c r="J76" s="216">
        <v>2</v>
      </c>
      <c r="K76" s="215" t="s">
        <v>147</v>
      </c>
      <c r="L76" s="7"/>
      <c r="M76" s="245"/>
    </row>
    <row r="77" spans="1:13" s="211" customFormat="1" ht="18" customHeight="1">
      <c r="A77" s="591"/>
      <c r="B77" s="214">
        <v>3</v>
      </c>
      <c r="C77" s="215" t="s">
        <v>70</v>
      </c>
      <c r="D77" s="216">
        <v>3</v>
      </c>
      <c r="E77" s="215" t="s">
        <v>51</v>
      </c>
      <c r="F77" s="216">
        <v>3</v>
      </c>
      <c r="G77" s="216" t="s">
        <v>56</v>
      </c>
      <c r="H77" s="216">
        <v>3</v>
      </c>
      <c r="I77" s="215" t="s">
        <v>103</v>
      </c>
      <c r="J77" s="216">
        <v>3</v>
      </c>
      <c r="K77" s="215" t="s">
        <v>56</v>
      </c>
      <c r="L77" s="7"/>
      <c r="M77" s="245"/>
    </row>
    <row r="78" spans="1:13" s="211" customFormat="1" ht="18" customHeight="1" thickBot="1">
      <c r="A78" s="591"/>
      <c r="B78" s="228">
        <v>4</v>
      </c>
      <c r="C78" s="215" t="s">
        <v>58</v>
      </c>
      <c r="D78" s="230">
        <v>4</v>
      </c>
      <c r="E78" s="215" t="s">
        <v>48</v>
      </c>
      <c r="F78" s="230">
        <v>4</v>
      </c>
      <c r="G78" s="229" t="s">
        <v>147</v>
      </c>
      <c r="H78" s="230">
        <v>4</v>
      </c>
      <c r="I78" s="229" t="s">
        <v>48</v>
      </c>
      <c r="J78" s="230">
        <v>4</v>
      </c>
      <c r="K78" s="229" t="s">
        <v>103</v>
      </c>
      <c r="L78" s="7"/>
      <c r="M78" s="245"/>
    </row>
    <row r="79" spans="1:13" s="154" customFormat="1" ht="20.100000000000001" hidden="1" customHeight="1">
      <c r="A79" s="592"/>
      <c r="B79" s="233"/>
      <c r="C79" s="234"/>
      <c r="D79" s="235"/>
      <c r="E79" s="234"/>
      <c r="F79" s="236"/>
      <c r="G79" s="234"/>
      <c r="H79" s="235"/>
      <c r="I79" s="234"/>
      <c r="J79" s="236"/>
      <c r="K79" s="237"/>
      <c r="L79" s="249"/>
      <c r="M79" s="250"/>
    </row>
    <row r="80" spans="1:13" s="154" customFormat="1" ht="20.100000000000001" customHeight="1">
      <c r="A80" s="141"/>
      <c r="B80" s="141"/>
      <c r="C80" s="141"/>
      <c r="D80" s="6"/>
      <c r="E80" s="5"/>
      <c r="F80" s="153"/>
      <c r="G80" s="5"/>
      <c r="H80" s="153"/>
      <c r="I80" s="5"/>
      <c r="J80" s="153"/>
      <c r="K80" s="5"/>
      <c r="L80" s="7"/>
      <c r="M80" s="7"/>
    </row>
    <row r="81" spans="1:13" s="154" customFormat="1" ht="20.100000000000001" customHeight="1">
      <c r="A81" s="61"/>
      <c r="B81" s="61"/>
      <c r="C81" s="61"/>
      <c r="D81" s="6"/>
      <c r="E81" s="4"/>
      <c r="F81" s="153"/>
      <c r="G81" s="5"/>
      <c r="H81" s="153"/>
      <c r="I81" s="5"/>
      <c r="J81" s="153"/>
      <c r="K81" s="5"/>
      <c r="L81" s="7"/>
      <c r="M81" s="7"/>
    </row>
    <row r="82" spans="1:13" ht="12" customHeight="1">
      <c r="A82" s="61"/>
      <c r="B82" s="61"/>
      <c r="C82" s="61"/>
      <c r="D82" s="6"/>
      <c r="E82" s="4"/>
      <c r="F82" s="1"/>
      <c r="G82" s="5"/>
      <c r="H82" s="1"/>
      <c r="I82" s="5"/>
      <c r="J82" s="1"/>
      <c r="K82" s="5"/>
      <c r="L82" s="7"/>
      <c r="M82" s="7"/>
    </row>
    <row r="83" spans="1:13" ht="12" customHeight="1">
      <c r="A83" s="61"/>
      <c r="B83" s="61"/>
      <c r="C83" s="251"/>
      <c r="D83" s="252"/>
      <c r="E83" s="253"/>
      <c r="F83" s="1"/>
      <c r="G83" s="5"/>
      <c r="H83" s="1"/>
      <c r="I83" s="5"/>
      <c r="J83" s="1"/>
      <c r="K83" s="5"/>
      <c r="L83" s="7"/>
      <c r="M83" s="7"/>
    </row>
    <row r="84" spans="1:13" ht="15" customHeight="1">
      <c r="A84" s="61"/>
      <c r="B84" s="61"/>
      <c r="C84" s="251"/>
      <c r="D84" s="252"/>
      <c r="E84" s="253"/>
      <c r="F84" s="1"/>
      <c r="G84" s="5"/>
      <c r="H84" s="1"/>
      <c r="I84" s="5"/>
      <c r="J84" s="1"/>
      <c r="K84" s="5"/>
      <c r="L84" s="1"/>
      <c r="M84" s="5"/>
    </row>
    <row r="85" spans="1:13" ht="15" customHeight="1">
      <c r="A85" s="61"/>
      <c r="B85" s="61"/>
      <c r="C85" s="254"/>
      <c r="D85" s="252"/>
      <c r="E85" s="254"/>
      <c r="F85" s="142"/>
      <c r="G85" s="144"/>
      <c r="H85" s="1"/>
      <c r="I85" s="5"/>
      <c r="J85" s="1"/>
      <c r="K85" s="5"/>
      <c r="L85" s="1"/>
      <c r="M85" s="5"/>
    </row>
    <row r="86" spans="1:13" ht="15" customHeight="1">
      <c r="A86" s="61"/>
      <c r="B86" s="61"/>
      <c r="C86" s="254"/>
      <c r="D86" s="252"/>
      <c r="E86" s="254"/>
      <c r="F86" s="142"/>
      <c r="G86" s="144"/>
      <c r="H86" s="1"/>
      <c r="I86" s="5"/>
      <c r="J86" s="1"/>
      <c r="K86" s="5"/>
      <c r="L86" s="1"/>
      <c r="M86" s="5"/>
    </row>
    <row r="87" spans="1:13" ht="15" customHeight="1">
      <c r="A87" s="61"/>
      <c r="B87" s="61"/>
      <c r="C87" s="254"/>
      <c r="D87" s="252"/>
      <c r="E87" s="254"/>
      <c r="F87" s="142"/>
      <c r="G87" s="144"/>
      <c r="H87" s="1"/>
      <c r="I87" s="5"/>
      <c r="J87" s="1"/>
      <c r="K87" s="5"/>
      <c r="L87" s="1"/>
      <c r="M87" s="5"/>
    </row>
    <row r="88" spans="1:13" ht="15" customHeight="1">
      <c r="A88" s="61"/>
      <c r="B88" s="61"/>
      <c r="C88" s="254"/>
      <c r="D88" s="252"/>
      <c r="E88" s="254"/>
      <c r="F88" s="142"/>
      <c r="G88" s="144"/>
      <c r="H88" s="1"/>
      <c r="I88" s="5"/>
      <c r="J88" s="1"/>
      <c r="K88" s="5"/>
      <c r="L88" s="1"/>
      <c r="M88" s="5"/>
    </row>
    <row r="89" spans="1:13" ht="15" customHeight="1">
      <c r="A89" s="61"/>
      <c r="B89" s="61"/>
      <c r="C89" s="251"/>
      <c r="D89" s="252"/>
      <c r="E89" s="150"/>
      <c r="F89" s="142"/>
      <c r="G89" s="144"/>
      <c r="H89" s="1"/>
      <c r="I89" s="5"/>
      <c r="J89" s="1"/>
      <c r="K89" s="5"/>
      <c r="L89" s="1"/>
      <c r="M89" s="5"/>
    </row>
    <row r="90" spans="1:13" ht="15" customHeight="1">
      <c r="A90" s="61"/>
      <c r="B90" s="61"/>
      <c r="C90" s="61"/>
      <c r="D90" s="6"/>
      <c r="E90" s="150"/>
      <c r="F90" s="142"/>
      <c r="G90" s="144"/>
      <c r="H90" s="1"/>
      <c r="I90" s="5"/>
      <c r="J90" s="1"/>
      <c r="K90" s="5"/>
      <c r="L90" s="1"/>
      <c r="M90" s="5"/>
    </row>
    <row r="91" spans="1:13" ht="15" customHeight="1">
      <c r="A91" s="61"/>
      <c r="B91" s="61"/>
      <c r="C91" s="61"/>
      <c r="D91" s="6"/>
      <c r="E91" s="151"/>
      <c r="F91" s="142"/>
      <c r="G91" s="144"/>
      <c r="H91" s="1"/>
      <c r="I91" s="5"/>
      <c r="J91" s="1"/>
      <c r="K91" s="5"/>
      <c r="L91" s="1"/>
      <c r="M91" s="5"/>
    </row>
    <row r="92" spans="1:13" ht="15" customHeight="1">
      <c r="A92" s="61"/>
      <c r="B92" s="61"/>
      <c r="C92" s="61"/>
      <c r="D92" s="6"/>
      <c r="E92" s="150"/>
      <c r="F92" s="142"/>
      <c r="G92" s="144"/>
      <c r="H92" s="1"/>
      <c r="I92" s="5"/>
      <c r="J92" s="1"/>
      <c r="K92" s="5"/>
      <c r="L92" s="1"/>
      <c r="M92" s="5"/>
    </row>
    <row r="93" spans="1:13" ht="15" customHeight="1">
      <c r="A93" s="61"/>
      <c r="B93" s="61"/>
      <c r="C93" s="61"/>
      <c r="D93" s="6"/>
      <c r="E93" s="150"/>
      <c r="F93" s="142"/>
      <c r="G93" s="144"/>
      <c r="H93" s="1"/>
      <c r="I93" s="5"/>
      <c r="J93" s="1"/>
      <c r="K93" s="5"/>
      <c r="L93" s="1"/>
      <c r="M93" s="5"/>
    </row>
    <row r="94" spans="1:13" ht="15" customHeight="1">
      <c r="A94" s="61"/>
      <c r="B94" s="61"/>
      <c r="C94" s="61"/>
      <c r="D94" s="6"/>
      <c r="E94" s="150"/>
      <c r="F94" s="142"/>
      <c r="G94" s="144"/>
      <c r="H94" s="1"/>
      <c r="I94" s="5"/>
      <c r="J94" s="1"/>
      <c r="K94" s="5"/>
      <c r="L94" s="1"/>
      <c r="M94" s="5"/>
    </row>
    <row r="95" spans="1:13" ht="15" customHeight="1">
      <c r="A95" s="61"/>
      <c r="B95" s="61"/>
      <c r="C95" s="61"/>
      <c r="D95" s="6"/>
      <c r="E95" s="150"/>
      <c r="F95" s="142"/>
      <c r="G95" s="144"/>
      <c r="H95" s="1"/>
      <c r="I95" s="5"/>
      <c r="J95" s="1"/>
      <c r="K95" s="5"/>
      <c r="L95" s="1"/>
      <c r="M95" s="5"/>
    </row>
    <row r="96" spans="1:13" ht="15" customHeight="1">
      <c r="A96" s="61"/>
      <c r="B96" s="61"/>
      <c r="C96" s="61"/>
      <c r="D96" s="6"/>
      <c r="E96" s="150"/>
      <c r="F96" s="142"/>
      <c r="G96" s="144"/>
      <c r="H96" s="1"/>
      <c r="I96" s="5"/>
      <c r="J96" s="1"/>
      <c r="K96" s="5"/>
      <c r="L96" s="1"/>
      <c r="M96" s="5"/>
    </row>
    <row r="97" spans="1:13" ht="15" customHeight="1">
      <c r="A97" s="61"/>
      <c r="B97" s="61"/>
      <c r="C97" s="61"/>
      <c r="D97" s="6"/>
      <c r="E97" s="150"/>
      <c r="F97" s="142"/>
      <c r="G97" s="144"/>
      <c r="H97" s="1"/>
      <c r="I97" s="5"/>
      <c r="J97" s="1"/>
      <c r="K97" s="5"/>
      <c r="L97" s="1"/>
      <c r="M97" s="5"/>
    </row>
    <row r="98" spans="1:13" ht="15" customHeight="1">
      <c r="A98" s="61"/>
      <c r="B98" s="61"/>
      <c r="C98" s="61"/>
      <c r="D98" s="6"/>
      <c r="E98" s="150"/>
      <c r="F98" s="142"/>
      <c r="G98" s="144"/>
      <c r="H98" s="1"/>
      <c r="I98" s="5"/>
      <c r="J98" s="1"/>
      <c r="K98" s="5"/>
      <c r="L98" s="1"/>
      <c r="M98" s="5"/>
    </row>
    <row r="99" spans="1:13" ht="15" customHeight="1">
      <c r="A99" s="61"/>
      <c r="B99" s="61"/>
      <c r="C99" s="61"/>
      <c r="D99" s="6"/>
      <c r="E99" s="150"/>
      <c r="F99" s="142"/>
      <c r="G99" s="144"/>
      <c r="H99" s="1"/>
      <c r="I99" s="5"/>
      <c r="J99" s="1"/>
      <c r="K99" s="5"/>
      <c r="L99" s="1"/>
      <c r="M99" s="5"/>
    </row>
    <row r="100" spans="1:13" ht="15" customHeight="1">
      <c r="A100" s="61"/>
      <c r="B100" s="61"/>
      <c r="C100" s="61"/>
      <c r="D100" s="6"/>
      <c r="E100" s="150"/>
      <c r="F100" s="142"/>
      <c r="G100" s="144"/>
      <c r="H100" s="1"/>
      <c r="I100" s="5"/>
      <c r="J100" s="1"/>
      <c r="K100" s="5"/>
      <c r="L100" s="1"/>
      <c r="M100" s="5"/>
    </row>
    <row r="101" spans="1:13" ht="15" customHeight="1">
      <c r="A101" s="61"/>
      <c r="B101" s="61"/>
      <c r="C101" s="61"/>
      <c r="D101" s="6"/>
      <c r="E101" s="150"/>
      <c r="F101" s="142"/>
      <c r="G101" s="144"/>
      <c r="H101" s="1"/>
      <c r="I101" s="5"/>
      <c r="J101" s="1"/>
      <c r="K101" s="5"/>
      <c r="L101" s="1"/>
      <c r="M101" s="5"/>
    </row>
    <row r="102" spans="1:13" ht="15" customHeight="1">
      <c r="A102" s="61"/>
      <c r="B102" s="61"/>
      <c r="C102" s="61"/>
      <c r="D102" s="6"/>
      <c r="E102" s="150"/>
      <c r="F102" s="142"/>
      <c r="G102" s="144"/>
      <c r="H102" s="1"/>
      <c r="I102" s="5"/>
      <c r="J102" s="1"/>
      <c r="K102" s="5"/>
      <c r="L102" s="1"/>
      <c r="M102" s="5"/>
    </row>
    <row r="103" spans="1:13" ht="15" customHeight="1">
      <c r="A103" s="61"/>
      <c r="B103" s="61"/>
      <c r="C103" s="61"/>
      <c r="D103" s="6"/>
      <c r="E103" s="150"/>
      <c r="F103" s="142"/>
      <c r="G103" s="144"/>
      <c r="H103" s="1"/>
      <c r="I103" s="5"/>
      <c r="J103" s="1"/>
      <c r="K103" s="5"/>
      <c r="L103" s="1"/>
      <c r="M103" s="5"/>
    </row>
    <row r="104" spans="1:13" ht="15" customHeight="1">
      <c r="A104" s="61"/>
      <c r="B104" s="61"/>
      <c r="C104" s="61"/>
      <c r="D104" s="6"/>
      <c r="E104" s="150"/>
      <c r="F104" s="142"/>
      <c r="G104" s="144"/>
      <c r="H104" s="1"/>
      <c r="I104" s="5"/>
      <c r="J104" s="1"/>
      <c r="K104" s="5"/>
      <c r="L104" s="1"/>
      <c r="M104" s="5"/>
    </row>
    <row r="105" spans="1:13" ht="15" customHeight="1">
      <c r="A105" s="61"/>
      <c r="B105" s="61"/>
      <c r="C105" s="61"/>
      <c r="D105" s="6"/>
      <c r="E105" s="150"/>
      <c r="F105" s="142"/>
      <c r="G105" s="144"/>
      <c r="H105" s="1"/>
      <c r="I105" s="5"/>
      <c r="J105" s="1"/>
      <c r="K105" s="5"/>
      <c r="L105" s="1"/>
      <c r="M105" s="5"/>
    </row>
    <row r="106" spans="1:13" ht="15" customHeight="1">
      <c r="A106" s="61"/>
      <c r="B106" s="61"/>
      <c r="C106" s="61"/>
      <c r="D106" s="6"/>
      <c r="E106" s="150"/>
      <c r="F106" s="142"/>
      <c r="G106" s="144"/>
      <c r="H106" s="1"/>
      <c r="I106" s="5"/>
      <c r="J106" s="1"/>
      <c r="K106" s="5"/>
      <c r="L106" s="1"/>
      <c r="M106" s="5"/>
    </row>
    <row r="107" spans="1:13" ht="15" customHeight="1">
      <c r="A107" s="61"/>
      <c r="B107" s="61"/>
      <c r="C107" s="61"/>
      <c r="D107" s="6"/>
      <c r="E107" s="150"/>
      <c r="F107" s="142"/>
      <c r="G107" s="144"/>
      <c r="H107" s="1"/>
      <c r="I107" s="5"/>
      <c r="J107" s="1"/>
      <c r="K107" s="5"/>
      <c r="L107" s="1"/>
      <c r="M107" s="5"/>
    </row>
    <row r="108" spans="1:13" ht="15" customHeight="1">
      <c r="A108" s="61"/>
      <c r="B108" s="61"/>
      <c r="C108" s="61"/>
      <c r="D108" s="6"/>
      <c r="E108" s="150"/>
      <c r="F108" s="142"/>
      <c r="G108" s="144"/>
      <c r="H108" s="1"/>
      <c r="I108" s="5"/>
      <c r="J108" s="1"/>
      <c r="K108" s="5"/>
      <c r="L108" s="1"/>
      <c r="M108" s="5"/>
    </row>
    <row r="109" spans="1:13" ht="15" customHeight="1">
      <c r="A109" s="61"/>
      <c r="B109" s="61"/>
      <c r="C109" s="61"/>
      <c r="D109" s="6"/>
      <c r="E109" s="150"/>
      <c r="F109" s="142"/>
      <c r="G109" s="144"/>
      <c r="H109" s="1"/>
      <c r="I109" s="5"/>
      <c r="J109" s="1"/>
      <c r="K109" s="5"/>
      <c r="L109" s="1"/>
      <c r="M109" s="5"/>
    </row>
    <row r="110" spans="1:13" ht="15" customHeight="1">
      <c r="A110" s="61"/>
      <c r="B110" s="61"/>
      <c r="C110" s="61"/>
      <c r="D110" s="6"/>
      <c r="E110" s="150"/>
      <c r="F110" s="142"/>
      <c r="G110" s="144"/>
      <c r="H110" s="1"/>
      <c r="I110" s="5"/>
      <c r="J110" s="1"/>
      <c r="K110" s="5"/>
      <c r="L110" s="1"/>
      <c r="M110" s="5"/>
    </row>
    <row r="111" spans="1:13" ht="15" customHeight="1">
      <c r="A111" s="61"/>
      <c r="B111" s="61"/>
      <c r="C111" s="61"/>
      <c r="D111" s="6"/>
      <c r="E111" s="150"/>
      <c r="F111" s="142"/>
      <c r="G111" s="144"/>
      <c r="H111" s="1"/>
      <c r="I111" s="5"/>
      <c r="J111" s="1"/>
      <c r="K111" s="5"/>
      <c r="L111" s="1"/>
      <c r="M111" s="5"/>
    </row>
    <row r="112" spans="1:13" ht="15" customHeight="1">
      <c r="A112" s="61"/>
      <c r="B112" s="61"/>
      <c r="C112" s="61"/>
      <c r="D112" s="6"/>
      <c r="E112" s="150"/>
      <c r="F112" s="142"/>
      <c r="G112" s="144"/>
      <c r="H112" s="1"/>
      <c r="I112" s="5"/>
      <c r="J112" s="1"/>
      <c r="K112" s="5"/>
      <c r="L112" s="1"/>
      <c r="M112" s="5"/>
    </row>
    <row r="113" spans="1:13" ht="15" customHeight="1">
      <c r="A113" s="61"/>
      <c r="B113" s="61"/>
      <c r="C113" s="61"/>
      <c r="D113" s="6"/>
      <c r="E113" s="150"/>
      <c r="F113" s="142"/>
      <c r="G113" s="144"/>
      <c r="H113" s="1"/>
      <c r="I113" s="5"/>
      <c r="J113" s="1"/>
      <c r="K113" s="5"/>
      <c r="L113" s="1"/>
      <c r="M113" s="5"/>
    </row>
    <row r="114" spans="1:13" ht="15" customHeight="1">
      <c r="A114" s="61"/>
      <c r="B114" s="61"/>
      <c r="C114" s="61"/>
      <c r="D114" s="6"/>
      <c r="E114" s="150"/>
      <c r="F114" s="142"/>
      <c r="G114" s="144"/>
      <c r="H114" s="1"/>
      <c r="I114" s="5"/>
      <c r="J114" s="1"/>
      <c r="K114" s="5"/>
      <c r="L114" s="1"/>
      <c r="M114" s="5"/>
    </row>
    <row r="115" spans="1:13" ht="15" customHeight="1">
      <c r="A115" s="61"/>
      <c r="B115" s="61"/>
      <c r="C115" s="61"/>
      <c r="D115" s="6"/>
      <c r="E115" s="150"/>
      <c r="F115" s="142"/>
      <c r="G115" s="144"/>
      <c r="H115" s="1"/>
      <c r="I115" s="5"/>
      <c r="J115" s="1"/>
      <c r="K115" s="5"/>
      <c r="L115" s="1"/>
      <c r="M115" s="5"/>
    </row>
    <row r="116" spans="1:13" ht="15" customHeight="1">
      <c r="A116" s="61"/>
      <c r="B116" s="61"/>
      <c r="C116" s="61"/>
      <c r="D116" s="6"/>
      <c r="E116" s="150"/>
      <c r="F116" s="142"/>
      <c r="G116" s="144"/>
      <c r="H116" s="1"/>
      <c r="I116" s="5"/>
      <c r="J116" s="1"/>
      <c r="K116" s="5"/>
      <c r="L116" s="1"/>
      <c r="M116" s="5"/>
    </row>
    <row r="117" spans="1:13" ht="15" customHeight="1">
      <c r="A117" s="61"/>
      <c r="B117" s="61"/>
      <c r="C117" s="61"/>
      <c r="D117" s="6"/>
      <c r="E117" s="150"/>
      <c r="F117" s="142"/>
      <c r="G117" s="144"/>
      <c r="H117" s="1"/>
      <c r="I117" s="5"/>
      <c r="J117" s="1"/>
      <c r="K117" s="5"/>
      <c r="L117" s="1"/>
      <c r="M117" s="5"/>
    </row>
    <row r="118" spans="1:13" ht="15" customHeight="1">
      <c r="A118" s="61"/>
      <c r="B118" s="61"/>
      <c r="C118" s="61"/>
      <c r="D118" s="6"/>
      <c r="E118" s="150"/>
      <c r="F118" s="142"/>
      <c r="G118" s="144"/>
      <c r="H118" s="1"/>
      <c r="I118" s="5"/>
      <c r="J118" s="1"/>
      <c r="K118" s="5"/>
      <c r="L118" s="1"/>
      <c r="M118" s="5"/>
    </row>
    <row r="119" spans="1:13" ht="15" customHeight="1">
      <c r="A119" s="61"/>
      <c r="B119" s="61"/>
      <c r="C119" s="61"/>
      <c r="D119" s="6"/>
      <c r="E119" s="152"/>
      <c r="F119" s="142"/>
      <c r="G119" s="144"/>
      <c r="H119" s="1"/>
      <c r="I119" s="5"/>
      <c r="J119" s="1"/>
      <c r="K119" s="5"/>
      <c r="L119" s="1"/>
      <c r="M119" s="5"/>
    </row>
    <row r="120" spans="1:13" ht="15" customHeight="1">
      <c r="A120" s="61"/>
      <c r="B120" s="61"/>
      <c r="C120" s="61"/>
      <c r="D120" s="6"/>
      <c r="E120" s="150"/>
      <c r="F120" s="142"/>
      <c r="G120" s="144"/>
      <c r="H120" s="1"/>
      <c r="I120" s="5"/>
      <c r="J120" s="1"/>
      <c r="K120" s="5"/>
      <c r="L120" s="1"/>
      <c r="M120" s="5"/>
    </row>
    <row r="121" spans="1:13" ht="15" customHeight="1">
      <c r="A121" s="61"/>
      <c r="B121" s="61"/>
      <c r="C121" s="61"/>
      <c r="D121" s="6"/>
      <c r="E121" s="150"/>
      <c r="F121" s="142"/>
      <c r="G121" s="144"/>
      <c r="H121" s="1"/>
      <c r="I121" s="5"/>
      <c r="J121" s="1"/>
      <c r="K121" s="5"/>
      <c r="L121" s="1"/>
      <c r="M121" s="5"/>
    </row>
    <row r="122" spans="1:13" ht="15" customHeight="1">
      <c r="A122" s="61"/>
      <c r="B122" s="61"/>
      <c r="C122" s="61"/>
      <c r="D122" s="6"/>
      <c r="E122" s="150"/>
      <c r="F122" s="142"/>
      <c r="G122" s="144"/>
      <c r="H122" s="1"/>
      <c r="I122" s="5"/>
      <c r="J122" s="1"/>
      <c r="K122" s="5"/>
      <c r="L122" s="1"/>
      <c r="M122" s="5"/>
    </row>
    <row r="123" spans="1:13" ht="15" customHeight="1">
      <c r="A123" s="61"/>
      <c r="B123" s="61"/>
      <c r="C123" s="61"/>
      <c r="D123" s="6"/>
      <c r="E123" s="4"/>
      <c r="F123" s="1"/>
      <c r="G123" s="5"/>
      <c r="H123" s="1"/>
      <c r="I123" s="5"/>
      <c r="J123" s="1"/>
      <c r="K123" s="5"/>
      <c r="L123" s="1"/>
      <c r="M123" s="5"/>
    </row>
    <row r="124" spans="1:13" ht="15" customHeight="1">
      <c r="A124" s="61"/>
      <c r="B124" s="61"/>
      <c r="C124" s="61"/>
      <c r="D124" s="6"/>
      <c r="E124" s="4"/>
      <c r="F124" s="1"/>
      <c r="G124" s="5"/>
      <c r="H124" s="1"/>
      <c r="I124" s="5"/>
      <c r="J124" s="1"/>
      <c r="K124" s="5"/>
      <c r="L124" s="1"/>
      <c r="M124" s="5"/>
    </row>
    <row r="125" spans="1:13" ht="15" customHeight="1">
      <c r="A125" s="61"/>
      <c r="B125" s="61"/>
      <c r="C125" s="61"/>
      <c r="D125" s="6"/>
      <c r="E125" s="4"/>
      <c r="F125" s="1"/>
      <c r="G125" s="5"/>
      <c r="H125" s="1"/>
      <c r="I125" s="5"/>
      <c r="J125" s="1"/>
      <c r="K125" s="5"/>
      <c r="L125" s="1"/>
      <c r="M125" s="5"/>
    </row>
    <row r="126" spans="1:13" ht="15" customHeight="1">
      <c r="A126" s="61"/>
      <c r="B126" s="61"/>
      <c r="C126" s="61"/>
      <c r="D126" s="6"/>
      <c r="E126" s="4"/>
      <c r="F126" s="1"/>
      <c r="G126" s="5"/>
      <c r="H126" s="1"/>
      <c r="I126" s="5"/>
      <c r="J126" s="1"/>
      <c r="K126" s="5"/>
      <c r="L126" s="1"/>
      <c r="M126" s="5"/>
    </row>
    <row r="127" spans="1:13" ht="15" customHeight="1">
      <c r="A127" s="61"/>
      <c r="B127" s="61"/>
      <c r="C127" s="61"/>
      <c r="D127" s="6"/>
      <c r="E127" s="4"/>
      <c r="F127" s="1"/>
      <c r="G127" s="5"/>
      <c r="H127" s="1"/>
      <c r="I127" s="5"/>
      <c r="J127" s="1"/>
      <c r="K127" s="5"/>
      <c r="L127" s="1"/>
      <c r="M127" s="5"/>
    </row>
    <row r="128" spans="1:13" ht="15" customHeight="1">
      <c r="A128" s="61"/>
      <c r="B128" s="61"/>
      <c r="C128" s="61"/>
      <c r="D128" s="6"/>
      <c r="E128" s="4"/>
      <c r="F128" s="1"/>
      <c r="G128" s="5"/>
      <c r="H128" s="1"/>
      <c r="I128" s="5"/>
      <c r="J128" s="1"/>
      <c r="K128" s="5"/>
      <c r="L128" s="1"/>
      <c r="M128" s="5"/>
    </row>
    <row r="129" spans="1:13" ht="15" customHeight="1">
      <c r="A129" s="61"/>
      <c r="B129" s="61"/>
      <c r="C129" s="61"/>
      <c r="D129" s="6"/>
      <c r="E129" s="4"/>
      <c r="F129" s="1"/>
      <c r="G129" s="5"/>
      <c r="H129" s="1"/>
      <c r="I129" s="5"/>
      <c r="J129" s="1"/>
      <c r="K129" s="5"/>
      <c r="L129" s="1"/>
      <c r="M129" s="5"/>
    </row>
    <row r="130" spans="1:13" ht="15" customHeight="1">
      <c r="A130" s="61"/>
      <c r="B130" s="61"/>
      <c r="C130" s="61"/>
      <c r="D130" s="6"/>
      <c r="E130" s="4"/>
      <c r="F130" s="1"/>
      <c r="G130" s="5"/>
      <c r="H130" s="1"/>
      <c r="I130" s="5"/>
      <c r="J130" s="1"/>
      <c r="K130" s="5"/>
      <c r="L130" s="1"/>
      <c r="M130" s="5"/>
    </row>
    <row r="131" spans="1:13" ht="15" customHeight="1">
      <c r="A131" s="61"/>
      <c r="B131" s="61"/>
      <c r="C131" s="61"/>
      <c r="D131" s="6"/>
      <c r="E131" s="4"/>
      <c r="F131" s="1"/>
      <c r="G131" s="5"/>
      <c r="H131" s="1"/>
      <c r="I131" s="5"/>
      <c r="J131" s="1"/>
      <c r="K131" s="5"/>
      <c r="L131" s="1"/>
      <c r="M131" s="5"/>
    </row>
    <row r="132" spans="1:13" ht="15" customHeight="1">
      <c r="A132" s="61"/>
      <c r="B132" s="61"/>
      <c r="C132" s="61"/>
      <c r="D132" s="6"/>
      <c r="E132" s="4"/>
      <c r="F132" s="1"/>
      <c r="G132" s="5"/>
      <c r="H132" s="1"/>
      <c r="I132" s="5"/>
      <c r="J132" s="1"/>
      <c r="K132" s="5"/>
      <c r="L132" s="1"/>
      <c r="M132" s="5"/>
    </row>
    <row r="133" spans="1:13" ht="15" customHeight="1">
      <c r="A133" s="61"/>
      <c r="B133" s="61"/>
      <c r="C133" s="61"/>
      <c r="D133" s="6"/>
      <c r="E133" s="4"/>
      <c r="F133" s="1"/>
      <c r="G133" s="5"/>
      <c r="H133" s="1"/>
      <c r="I133" s="5"/>
      <c r="J133" s="1"/>
      <c r="K133" s="5"/>
      <c r="L133" s="1"/>
      <c r="M133" s="5"/>
    </row>
    <row r="134" spans="1:13" ht="15" customHeight="1">
      <c r="A134" s="61"/>
      <c r="B134" s="61"/>
      <c r="C134" s="61"/>
      <c r="D134" s="6"/>
      <c r="E134" s="4"/>
      <c r="F134" s="1"/>
      <c r="G134" s="5"/>
      <c r="H134" s="1"/>
      <c r="I134" s="5"/>
      <c r="J134" s="1"/>
      <c r="K134" s="5"/>
      <c r="L134" s="1"/>
      <c r="M134" s="5"/>
    </row>
    <row r="135" spans="1:13" ht="15" customHeight="1">
      <c r="A135" s="61"/>
      <c r="B135" s="61"/>
      <c r="C135" s="61"/>
      <c r="D135" s="6"/>
      <c r="E135" s="4"/>
      <c r="F135" s="1"/>
      <c r="G135" s="5"/>
      <c r="H135" s="1"/>
      <c r="I135" s="5"/>
      <c r="J135" s="1"/>
      <c r="K135" s="5"/>
      <c r="L135" s="1"/>
      <c r="M135" s="5"/>
    </row>
  </sheetData>
  <mergeCells count="138">
    <mergeCell ref="J7:K7"/>
    <mergeCell ref="L7:M7"/>
    <mergeCell ref="D10:E10"/>
    <mergeCell ref="F10:G10"/>
    <mergeCell ref="H10:I10"/>
    <mergeCell ref="J10:K10"/>
    <mergeCell ref="L10:M10"/>
    <mergeCell ref="F2:M3"/>
    <mergeCell ref="A6:A12"/>
    <mergeCell ref="D6:E6"/>
    <mergeCell ref="F6:G6"/>
    <mergeCell ref="H6:I6"/>
    <mergeCell ref="J6:K6"/>
    <mergeCell ref="L6:M6"/>
    <mergeCell ref="D7:E7"/>
    <mergeCell ref="F7:G7"/>
    <mergeCell ref="H7:I7"/>
    <mergeCell ref="L14:M14"/>
    <mergeCell ref="D17:E17"/>
    <mergeCell ref="F17:G17"/>
    <mergeCell ref="H17:I17"/>
    <mergeCell ref="J17:K17"/>
    <mergeCell ref="L17:M17"/>
    <mergeCell ref="A13:A19"/>
    <mergeCell ref="D13:E13"/>
    <mergeCell ref="F13:G13"/>
    <mergeCell ref="H13:I13"/>
    <mergeCell ref="J13:K13"/>
    <mergeCell ref="L13:M13"/>
    <mergeCell ref="D14:E14"/>
    <mergeCell ref="F14:G14"/>
    <mergeCell ref="H14:I14"/>
    <mergeCell ref="J14:K14"/>
    <mergeCell ref="L20:M20"/>
    <mergeCell ref="B21:C21"/>
    <mergeCell ref="D21:E21"/>
    <mergeCell ref="F21:G21"/>
    <mergeCell ref="H21:I21"/>
    <mergeCell ref="J21:K21"/>
    <mergeCell ref="L21:M21"/>
    <mergeCell ref="A20:A28"/>
    <mergeCell ref="B20:C20"/>
    <mergeCell ref="D20:E20"/>
    <mergeCell ref="F20:G20"/>
    <mergeCell ref="H20:I20"/>
    <mergeCell ref="J20:K20"/>
    <mergeCell ref="B25:C25"/>
    <mergeCell ref="D25:E25"/>
    <mergeCell ref="F25:G25"/>
    <mergeCell ref="H25:I25"/>
    <mergeCell ref="J25:K25"/>
    <mergeCell ref="L25:M25"/>
    <mergeCell ref="A29:A35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L30:M30"/>
    <mergeCell ref="B33:C33"/>
    <mergeCell ref="D33:E33"/>
    <mergeCell ref="F33:G33"/>
    <mergeCell ref="H33:I33"/>
    <mergeCell ref="J33:K33"/>
    <mergeCell ref="L33:M33"/>
    <mergeCell ref="B36:C36"/>
    <mergeCell ref="D36:E36"/>
    <mergeCell ref="F36:G36"/>
    <mergeCell ref="H36:I36"/>
    <mergeCell ref="J36:K36"/>
    <mergeCell ref="L36:M36"/>
    <mergeCell ref="B37:C37"/>
    <mergeCell ref="D37:E37"/>
    <mergeCell ref="B49:C49"/>
    <mergeCell ref="D49:E49"/>
    <mergeCell ref="F49:G49"/>
    <mergeCell ref="H49:I49"/>
    <mergeCell ref="J49:K49"/>
    <mergeCell ref="L49:M49"/>
    <mergeCell ref="L41:M41"/>
    <mergeCell ref="F37:G37"/>
    <mergeCell ref="H37:I37"/>
    <mergeCell ref="B74:C74"/>
    <mergeCell ref="A45:A54"/>
    <mergeCell ref="B45:C45"/>
    <mergeCell ref="D45:E45"/>
    <mergeCell ref="F45:G45"/>
    <mergeCell ref="H45:I45"/>
    <mergeCell ref="B46:C46"/>
    <mergeCell ref="D46:E46"/>
    <mergeCell ref="F46:G46"/>
    <mergeCell ref="H46:I46"/>
    <mergeCell ref="B68:C68"/>
    <mergeCell ref="D68:E68"/>
    <mergeCell ref="F68:G68"/>
    <mergeCell ref="H68:I68"/>
    <mergeCell ref="D74:E74"/>
    <mergeCell ref="F74:G74"/>
    <mergeCell ref="H74:I74"/>
    <mergeCell ref="J55:K55"/>
    <mergeCell ref="L55:M55"/>
    <mergeCell ref="L46:M46"/>
    <mergeCell ref="H41:I41"/>
    <mergeCell ref="J41:K41"/>
    <mergeCell ref="B62:C62"/>
    <mergeCell ref="D62:E62"/>
    <mergeCell ref="F62:G62"/>
    <mergeCell ref="H62:I62"/>
    <mergeCell ref="J74:K74"/>
    <mergeCell ref="J62:K62"/>
    <mergeCell ref="J45:K45"/>
    <mergeCell ref="L45:M45"/>
    <mergeCell ref="J46:K46"/>
    <mergeCell ref="J68:K68"/>
    <mergeCell ref="A36:A44"/>
    <mergeCell ref="J37:K37"/>
    <mergeCell ref="L37:M37"/>
    <mergeCell ref="K38:L38"/>
    <mergeCell ref="K39:L39"/>
    <mergeCell ref="B41:C41"/>
    <mergeCell ref="D41:E41"/>
    <mergeCell ref="F41:G41"/>
    <mergeCell ref="B56:C56"/>
    <mergeCell ref="D56:E56"/>
    <mergeCell ref="F56:G56"/>
    <mergeCell ref="H56:I56"/>
    <mergeCell ref="J56:K56"/>
    <mergeCell ref="A55:A79"/>
    <mergeCell ref="B55:C55"/>
    <mergeCell ref="D55:E55"/>
    <mergeCell ref="F55:G55"/>
    <mergeCell ref="H55:I55"/>
  </mergeCells>
  <pageMargins left="0.70866141732283472" right="0.47244094488188981" top="0.35433070866141736" bottom="0.35433070866141736" header="0.31496062992125984" footer="0.31496062992125984"/>
  <pageSetup paperSize="14" scale="7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20"/>
  <sheetViews>
    <sheetView topLeftCell="A6" zoomScaleNormal="100" workbookViewId="0">
      <selection activeCell="D10" sqref="D10:E10"/>
    </sheetView>
  </sheetViews>
  <sheetFormatPr baseColWidth="10" defaultColWidth="11.42578125" defaultRowHeight="15"/>
  <cols>
    <col min="1" max="1" width="4.42578125" style="59" customWidth="1"/>
    <col min="2" max="2" width="2.140625" style="59" customWidth="1"/>
    <col min="3" max="3" width="19.85546875" style="59" customWidth="1"/>
    <col min="4" max="4" width="2.140625" style="59" customWidth="1"/>
    <col min="5" max="5" width="21" style="59" customWidth="1"/>
    <col min="6" max="6" width="2.42578125" style="59" customWidth="1"/>
    <col min="7" max="7" width="19.85546875" style="59" customWidth="1"/>
    <col min="8" max="8" width="2.28515625" style="59" customWidth="1"/>
    <col min="9" max="9" width="20.85546875" style="59" customWidth="1"/>
    <col min="10" max="10" width="2" style="59" customWidth="1"/>
    <col min="11" max="11" width="21.28515625" style="59" customWidth="1"/>
    <col min="12" max="12" width="4.140625" style="59" hidden="1" customWidth="1"/>
    <col min="13" max="13" width="29.85546875" style="59" hidden="1" customWidth="1"/>
    <col min="14" max="16384" width="11.42578125" style="59"/>
  </cols>
  <sheetData>
    <row r="1" spans="1:14" s="149" customFormat="1" ht="20.100000000000001" customHeight="1" thickBot="1">
      <c r="A1" s="147"/>
      <c r="B1" s="147"/>
      <c r="C1" s="147"/>
      <c r="D1" s="148"/>
      <c r="E1" s="148"/>
      <c r="G1" s="148"/>
      <c r="I1" s="148"/>
      <c r="K1" s="148"/>
      <c r="M1" s="148"/>
    </row>
    <row r="2" spans="1:14" s="149" customFormat="1" ht="20.100000000000001" customHeight="1">
      <c r="A2" s="147"/>
      <c r="B2" s="147"/>
      <c r="C2" s="147"/>
      <c r="D2" s="148"/>
      <c r="E2" s="148"/>
      <c r="F2" s="631" t="s">
        <v>165</v>
      </c>
      <c r="G2" s="632"/>
      <c r="H2" s="632"/>
      <c r="I2" s="632"/>
      <c r="J2" s="632"/>
      <c r="K2" s="633"/>
      <c r="L2" s="255"/>
      <c r="M2" s="256"/>
    </row>
    <row r="3" spans="1:14" s="149" customFormat="1" ht="20.100000000000001" customHeight="1" thickBot="1">
      <c r="A3" s="147"/>
      <c r="B3" s="147"/>
      <c r="C3" s="147"/>
      <c r="D3" s="148"/>
      <c r="E3" s="148"/>
      <c r="F3" s="634"/>
      <c r="G3" s="635"/>
      <c r="H3" s="635"/>
      <c r="I3" s="635"/>
      <c r="J3" s="635"/>
      <c r="K3" s="636"/>
      <c r="L3" s="257"/>
      <c r="M3" s="258"/>
    </row>
    <row r="4" spans="1:14" s="149" customFormat="1" ht="20.100000000000001" hidden="1" customHeight="1">
      <c r="A4" s="147"/>
      <c r="B4" s="147"/>
      <c r="C4" s="147"/>
      <c r="D4" s="148"/>
      <c r="E4" s="148"/>
      <c r="G4" s="148"/>
      <c r="I4" s="148"/>
      <c r="K4" s="148"/>
      <c r="M4" s="148"/>
    </row>
    <row r="5" spans="1:14" s="149" customFormat="1" ht="20.100000000000001" customHeight="1">
      <c r="A5" s="147"/>
      <c r="B5" s="147"/>
      <c r="C5" s="147"/>
      <c r="D5" s="148"/>
      <c r="E5" s="148"/>
      <c r="G5" s="148"/>
      <c r="I5" s="148"/>
      <c r="K5" s="148"/>
      <c r="M5" s="148"/>
    </row>
    <row r="6" spans="1:14" s="149" customFormat="1" ht="20.100000000000001" customHeight="1">
      <c r="A6" s="147"/>
      <c r="B6" s="147"/>
      <c r="C6" s="147"/>
      <c r="D6" s="148"/>
      <c r="E6" s="148"/>
      <c r="G6" s="641"/>
      <c r="H6" s="641"/>
      <c r="I6" s="641"/>
      <c r="K6" s="148"/>
      <c r="M6" s="148"/>
    </row>
    <row r="7" spans="1:14" s="149" customFormat="1" ht="20.100000000000001" customHeight="1">
      <c r="A7" s="147"/>
      <c r="B7" s="147"/>
      <c r="C7" s="147"/>
      <c r="D7" s="148"/>
      <c r="E7" s="148"/>
      <c r="G7" s="641"/>
      <c r="H7" s="641"/>
      <c r="I7" s="641"/>
      <c r="K7" s="148"/>
      <c r="M7" s="148"/>
    </row>
    <row r="8" spans="1:14" s="149" customFormat="1" ht="12.75" customHeight="1">
      <c r="A8" s="147"/>
      <c r="B8" s="147"/>
      <c r="C8" s="147"/>
      <c r="D8" s="148"/>
      <c r="E8" s="148"/>
      <c r="G8" s="287"/>
      <c r="H8" s="287"/>
      <c r="I8" s="287"/>
      <c r="K8" s="148"/>
      <c r="M8" s="148"/>
    </row>
    <row r="9" spans="1:14" s="149" customFormat="1" ht="11.25" customHeight="1" thickBot="1">
      <c r="A9" s="147"/>
      <c r="B9" s="147"/>
      <c r="C9" s="147"/>
      <c r="D9" s="148"/>
      <c r="E9" s="148"/>
      <c r="G9" s="148"/>
      <c r="I9" s="148"/>
      <c r="K9" s="148"/>
      <c r="M9" s="148"/>
    </row>
    <row r="10" spans="1:14" s="158" customFormat="1" ht="15.75" customHeight="1" thickTop="1" thickBot="1">
      <c r="A10" s="606" t="s">
        <v>0</v>
      </c>
      <c r="B10" s="637">
        <v>10959</v>
      </c>
      <c r="C10" s="638"/>
      <c r="D10" s="608">
        <f>+B41+1</f>
        <v>42371</v>
      </c>
      <c r="E10" s="608"/>
      <c r="F10" s="608">
        <f>+D41+1</f>
        <v>42378</v>
      </c>
      <c r="G10" s="608"/>
      <c r="H10" s="608">
        <f>+F41+1</f>
        <v>42385</v>
      </c>
      <c r="I10" s="608"/>
      <c r="J10" s="608">
        <f>+H41+1</f>
        <v>42392</v>
      </c>
      <c r="K10" s="609"/>
      <c r="L10" s="535">
        <f>+J41+1</f>
        <v>42399</v>
      </c>
      <c r="M10" s="534"/>
      <c r="N10" s="157"/>
    </row>
    <row r="11" spans="1:14" s="161" customFormat="1" ht="16.5" customHeight="1">
      <c r="A11" s="607"/>
      <c r="B11" s="639"/>
      <c r="C11" s="638"/>
      <c r="D11" s="520">
        <v>0.79166666666666663</v>
      </c>
      <c r="E11" s="521"/>
      <c r="F11" s="520">
        <v>0.79166666666666663</v>
      </c>
      <c r="G11" s="521"/>
      <c r="H11" s="520">
        <v>0.79166666666666663</v>
      </c>
      <c r="I11" s="521"/>
      <c r="J11" s="522">
        <v>0.79166666666666663</v>
      </c>
      <c r="K11" s="523"/>
      <c r="L11" s="524">
        <v>0.79166666666666663</v>
      </c>
      <c r="M11" s="523"/>
    </row>
    <row r="12" spans="1:14" s="161" customFormat="1" ht="21.75" customHeight="1">
      <c r="A12" s="607"/>
      <c r="B12" s="288">
        <v>1</v>
      </c>
      <c r="C12" s="289" t="s">
        <v>145</v>
      </c>
      <c r="D12" s="162">
        <v>1</v>
      </c>
      <c r="E12" s="163" t="s">
        <v>70</v>
      </c>
      <c r="F12" s="162">
        <v>1</v>
      </c>
      <c r="G12" s="163" t="s">
        <v>63</v>
      </c>
      <c r="H12" s="162">
        <v>1</v>
      </c>
      <c r="I12" s="163" t="s">
        <v>98</v>
      </c>
      <c r="J12" s="164">
        <v>1</v>
      </c>
      <c r="K12" s="165" t="s">
        <v>160</v>
      </c>
      <c r="L12" s="166">
        <v>1</v>
      </c>
      <c r="M12" s="165"/>
    </row>
    <row r="13" spans="1:14" s="161" customFormat="1" ht="21.75" customHeight="1" thickBot="1">
      <c r="A13" s="607"/>
      <c r="B13" s="288">
        <v>2</v>
      </c>
      <c r="C13" s="289" t="s">
        <v>53</v>
      </c>
      <c r="D13" s="162">
        <v>2</v>
      </c>
      <c r="E13" s="163" t="s">
        <v>112</v>
      </c>
      <c r="F13" s="162">
        <v>2</v>
      </c>
      <c r="G13" s="163" t="s">
        <v>8</v>
      </c>
      <c r="H13" s="162">
        <v>2</v>
      </c>
      <c r="I13" s="163" t="s">
        <v>112</v>
      </c>
      <c r="J13" s="164">
        <v>2</v>
      </c>
      <c r="K13" s="178" t="s">
        <v>98</v>
      </c>
      <c r="L13" s="166">
        <v>2</v>
      </c>
      <c r="M13" s="165"/>
    </row>
    <row r="14" spans="1:14" s="158" customFormat="1" ht="15" customHeight="1" thickTop="1" thickBot="1">
      <c r="A14" s="606" t="s">
        <v>154</v>
      </c>
      <c r="B14" s="640"/>
      <c r="C14" s="640"/>
      <c r="D14" s="533">
        <f>+D10+1</f>
        <v>42372</v>
      </c>
      <c r="E14" s="533"/>
      <c r="F14" s="611">
        <f>+F10+1</f>
        <v>42379</v>
      </c>
      <c r="G14" s="611"/>
      <c r="H14" s="533">
        <f>+H10+1</f>
        <v>42386</v>
      </c>
      <c r="I14" s="533"/>
      <c r="J14" s="533">
        <f>+J10+1</f>
        <v>42393</v>
      </c>
      <c r="K14" s="534"/>
      <c r="L14" s="535">
        <f>+L10+1</f>
        <v>42400</v>
      </c>
      <c r="M14" s="534"/>
    </row>
    <row r="15" spans="1:14" s="161" customFormat="1" ht="15.75" customHeight="1">
      <c r="A15" s="607"/>
      <c r="B15" s="637">
        <v>11324</v>
      </c>
      <c r="C15" s="638"/>
      <c r="D15" s="536">
        <v>0.79166666666666663</v>
      </c>
      <c r="E15" s="541"/>
      <c r="F15" s="542">
        <v>0.79166666666666663</v>
      </c>
      <c r="G15" s="541"/>
      <c r="H15" s="542">
        <v>0.79166666666666663</v>
      </c>
      <c r="I15" s="541"/>
      <c r="J15" s="543">
        <v>0.79166666666666663</v>
      </c>
      <c r="K15" s="540"/>
      <c r="L15" s="539">
        <v>0.79166666666666663</v>
      </c>
      <c r="M15" s="540"/>
    </row>
    <row r="16" spans="1:14" s="161" customFormat="1" ht="21" customHeight="1">
      <c r="A16" s="607"/>
      <c r="B16" s="288"/>
      <c r="C16" s="289" t="s">
        <v>63</v>
      </c>
      <c r="D16" s="162">
        <v>1</v>
      </c>
      <c r="E16" s="170" t="s">
        <v>108</v>
      </c>
      <c r="F16" s="171">
        <v>1</v>
      </c>
      <c r="G16" s="171" t="s">
        <v>48</v>
      </c>
      <c r="H16" s="171">
        <v>1</v>
      </c>
      <c r="I16" s="172" t="s">
        <v>104</v>
      </c>
      <c r="J16" s="171">
        <v>1</v>
      </c>
      <c r="K16" s="290" t="s">
        <v>51</v>
      </c>
      <c r="L16" s="166">
        <v>1</v>
      </c>
      <c r="M16" s="165"/>
    </row>
    <row r="17" spans="1:13" s="161" customFormat="1" ht="23.25" customHeight="1" thickBot="1">
      <c r="A17" s="610"/>
      <c r="B17" s="288"/>
      <c r="C17" s="289" t="s">
        <v>102</v>
      </c>
      <c r="D17" s="175">
        <v>2</v>
      </c>
      <c r="E17" s="176" t="s">
        <v>44</v>
      </c>
      <c r="F17" s="177">
        <v>2</v>
      </c>
      <c r="G17" s="177" t="s">
        <v>51</v>
      </c>
      <c r="H17" s="177">
        <v>2</v>
      </c>
      <c r="I17" s="177" t="s">
        <v>108</v>
      </c>
      <c r="J17" s="177">
        <v>2</v>
      </c>
      <c r="K17" s="290" t="s">
        <v>48</v>
      </c>
      <c r="L17" s="166">
        <v>2</v>
      </c>
      <c r="M17" s="165"/>
    </row>
    <row r="18" spans="1:13" s="158" customFormat="1" ht="18" customHeight="1" thickTop="1" thickBot="1">
      <c r="A18" s="612" t="s">
        <v>148</v>
      </c>
      <c r="B18" s="533"/>
      <c r="C18" s="533"/>
      <c r="D18" s="547">
        <f>+D14+1</f>
        <v>42373</v>
      </c>
      <c r="E18" s="535"/>
      <c r="F18" s="533">
        <f>+F14+1</f>
        <v>42380</v>
      </c>
      <c r="G18" s="533"/>
      <c r="H18" s="533">
        <f>+H14+1</f>
        <v>42387</v>
      </c>
      <c r="I18" s="533"/>
      <c r="J18" s="533">
        <f>+J14+1</f>
        <v>42394</v>
      </c>
      <c r="K18" s="549"/>
      <c r="L18" s="548"/>
      <c r="M18" s="549"/>
    </row>
    <row r="19" spans="1:13" s="161" customFormat="1" ht="18" hidden="1" customHeight="1">
      <c r="A19" s="613"/>
      <c r="B19" s="238"/>
      <c r="C19" s="163"/>
      <c r="D19" s="179"/>
      <c r="E19" s="180"/>
      <c r="F19" s="181"/>
      <c r="G19" s="180"/>
      <c r="H19" s="181"/>
      <c r="I19" s="180"/>
      <c r="J19" s="164">
        <v>3</v>
      </c>
      <c r="K19" s="165" t="s">
        <v>57</v>
      </c>
      <c r="L19" s="166"/>
      <c r="M19" s="165"/>
    </row>
    <row r="20" spans="1:13" s="161" customFormat="1" ht="16.5" customHeight="1">
      <c r="A20" s="613"/>
      <c r="B20" s="520"/>
      <c r="C20" s="521"/>
      <c r="D20" s="536">
        <v>0.79166666666666663</v>
      </c>
      <c r="E20" s="537"/>
      <c r="F20" s="520">
        <v>0.79166666666666663</v>
      </c>
      <c r="G20" s="521"/>
      <c r="H20" s="520">
        <v>0.79166666666666663</v>
      </c>
      <c r="I20" s="521"/>
      <c r="J20" s="615">
        <v>0.79166666666666663</v>
      </c>
      <c r="K20" s="599"/>
      <c r="L20" s="524"/>
      <c r="M20" s="523"/>
    </row>
    <row r="21" spans="1:13" s="161" customFormat="1" ht="24" customHeight="1">
      <c r="A21" s="613"/>
      <c r="B21" s="162"/>
      <c r="C21" s="163"/>
      <c r="D21" s="162">
        <v>1</v>
      </c>
      <c r="E21" s="168" t="s">
        <v>162</v>
      </c>
      <c r="F21" s="162">
        <v>1</v>
      </c>
      <c r="G21" s="168" t="s">
        <v>70</v>
      </c>
      <c r="H21" s="164">
        <v>1</v>
      </c>
      <c r="I21" s="168" t="s">
        <v>60</v>
      </c>
      <c r="J21" s="164">
        <v>1</v>
      </c>
      <c r="K21" s="165" t="s">
        <v>44</v>
      </c>
      <c r="L21" s="166"/>
      <c r="M21" s="165"/>
    </row>
    <row r="22" spans="1:13" s="161" customFormat="1" ht="21.75" customHeight="1" thickBot="1">
      <c r="A22" s="613"/>
      <c r="B22" s="162"/>
      <c r="C22" s="163"/>
      <c r="D22" s="162">
        <v>2</v>
      </c>
      <c r="E22" s="165" t="s">
        <v>63</v>
      </c>
      <c r="F22" s="162">
        <v>2</v>
      </c>
      <c r="G22" s="163" t="s">
        <v>102</v>
      </c>
      <c r="H22" s="164">
        <v>2</v>
      </c>
      <c r="I22" s="168" t="s">
        <v>61</v>
      </c>
      <c r="J22" s="164">
        <v>2</v>
      </c>
      <c r="K22" s="165" t="s">
        <v>63</v>
      </c>
      <c r="L22" s="166"/>
      <c r="M22" s="165"/>
    </row>
    <row r="23" spans="1:13" s="161" customFormat="1" ht="18" hidden="1" customHeight="1">
      <c r="A23" s="614"/>
      <c r="B23" s="182"/>
      <c r="C23" s="189"/>
      <c r="D23" s="184"/>
      <c r="E23" s="183"/>
      <c r="F23" s="185"/>
      <c r="G23" s="183"/>
      <c r="H23" s="185"/>
      <c r="I23" s="183"/>
      <c r="J23" s="186">
        <v>3</v>
      </c>
      <c r="K23" s="178" t="s">
        <v>138</v>
      </c>
      <c r="L23" s="187"/>
      <c r="M23" s="178"/>
    </row>
    <row r="24" spans="1:13" s="158" customFormat="1" ht="15" customHeight="1" thickTop="1" thickBot="1">
      <c r="A24" s="612" t="s">
        <v>153</v>
      </c>
      <c r="B24" s="533"/>
      <c r="C24" s="533"/>
      <c r="D24" s="533">
        <f>+D18+1</f>
        <v>42374</v>
      </c>
      <c r="E24" s="533"/>
      <c r="F24" s="533">
        <f>+F18+1</f>
        <v>42381</v>
      </c>
      <c r="G24" s="533"/>
      <c r="H24" s="533">
        <f>+H18+1</f>
        <v>42388</v>
      </c>
      <c r="I24" s="533"/>
      <c r="J24" s="533">
        <f>+J18+1</f>
        <v>42395</v>
      </c>
      <c r="K24" s="534"/>
      <c r="L24" s="535"/>
      <c r="M24" s="534"/>
    </row>
    <row r="25" spans="1:13" s="161" customFormat="1" ht="15" customHeight="1">
      <c r="A25" s="613"/>
      <c r="B25" s="520"/>
      <c r="C25" s="521"/>
      <c r="D25" s="536">
        <v>0.79166666666666663</v>
      </c>
      <c r="E25" s="537"/>
      <c r="F25" s="520">
        <v>0.79166666666666663</v>
      </c>
      <c r="G25" s="521"/>
      <c r="H25" s="520">
        <v>0.79166666666666663</v>
      </c>
      <c r="I25" s="550"/>
      <c r="J25" s="522">
        <v>0.79166666666666663</v>
      </c>
      <c r="K25" s="523"/>
      <c r="L25" s="524"/>
      <c r="M25" s="523"/>
    </row>
    <row r="26" spans="1:13" s="161" customFormat="1" ht="21" customHeight="1">
      <c r="A26" s="613"/>
      <c r="B26" s="162"/>
      <c r="C26" s="163"/>
      <c r="D26" s="162">
        <v>1</v>
      </c>
      <c r="E26" s="163" t="s">
        <v>53</v>
      </c>
      <c r="F26" s="164">
        <v>1</v>
      </c>
      <c r="G26" s="188" t="s">
        <v>96</v>
      </c>
      <c r="H26" s="164">
        <v>1</v>
      </c>
      <c r="I26" s="188" t="s">
        <v>104</v>
      </c>
      <c r="J26" s="164">
        <v>1</v>
      </c>
      <c r="K26" s="165" t="s">
        <v>47</v>
      </c>
      <c r="L26" s="166"/>
      <c r="M26" s="165"/>
    </row>
    <row r="27" spans="1:13" s="161" customFormat="1" ht="21" customHeight="1" thickBot="1">
      <c r="A27" s="614"/>
      <c r="B27" s="175"/>
      <c r="C27" s="189"/>
      <c r="D27" s="175">
        <v>2</v>
      </c>
      <c r="E27" s="191" t="s">
        <v>112</v>
      </c>
      <c r="F27" s="186">
        <v>2</v>
      </c>
      <c r="G27" s="191" t="s">
        <v>46</v>
      </c>
      <c r="H27" s="186">
        <v>2</v>
      </c>
      <c r="I27" s="191" t="s">
        <v>69</v>
      </c>
      <c r="J27" s="164">
        <v>2</v>
      </c>
      <c r="K27" s="165" t="s">
        <v>155</v>
      </c>
      <c r="L27" s="194"/>
      <c r="M27" s="193"/>
    </row>
    <row r="28" spans="1:13" s="158" customFormat="1" ht="16.5" customHeight="1" thickTop="1" thickBot="1">
      <c r="A28" s="612" t="s">
        <v>87</v>
      </c>
      <c r="B28" s="547"/>
      <c r="C28" s="535"/>
      <c r="D28" s="533">
        <f>+D24+1</f>
        <v>42375</v>
      </c>
      <c r="E28" s="533"/>
      <c r="F28" s="533">
        <f>+F24+1</f>
        <v>42382</v>
      </c>
      <c r="G28" s="533"/>
      <c r="H28" s="533">
        <f>+H24+1</f>
        <v>42389</v>
      </c>
      <c r="I28" s="547"/>
      <c r="J28" s="547">
        <f>+J24+1</f>
        <v>42396</v>
      </c>
      <c r="K28" s="535"/>
      <c r="L28" s="556"/>
      <c r="M28" s="598"/>
    </row>
    <row r="29" spans="1:13" s="161" customFormat="1" ht="18" hidden="1" customHeight="1">
      <c r="A29" s="613"/>
      <c r="B29" s="162"/>
      <c r="C29" s="167"/>
      <c r="D29" s="162"/>
      <c r="E29" s="163"/>
      <c r="F29" s="164"/>
      <c r="G29" s="168"/>
      <c r="H29" s="164"/>
      <c r="I29" s="188"/>
      <c r="J29" s="199">
        <v>2</v>
      </c>
      <c r="K29" s="206"/>
      <c r="L29" s="259"/>
      <c r="M29" s="206"/>
    </row>
    <row r="30" spans="1:13" s="161" customFormat="1" ht="15" customHeight="1">
      <c r="A30" s="613"/>
      <c r="B30" s="536"/>
      <c r="C30" s="537"/>
      <c r="D30" s="536">
        <v>0.79166666666666663</v>
      </c>
      <c r="E30" s="537"/>
      <c r="F30" s="520">
        <v>0.79166666666666663</v>
      </c>
      <c r="G30" s="521"/>
      <c r="H30" s="520">
        <v>0.79166666666666663</v>
      </c>
      <c r="I30" s="550"/>
      <c r="J30" s="522">
        <v>0.79166666666666663</v>
      </c>
      <c r="K30" s="523"/>
      <c r="L30" s="616"/>
      <c r="M30" s="617"/>
    </row>
    <row r="31" spans="1:13" s="161" customFormat="1" ht="20.25" customHeight="1">
      <c r="A31" s="613"/>
      <c r="B31" s="162"/>
      <c r="C31" s="163"/>
      <c r="D31" s="164">
        <v>1</v>
      </c>
      <c r="E31" s="168" t="s">
        <v>70</v>
      </c>
      <c r="F31" s="164">
        <v>1</v>
      </c>
      <c r="G31" s="168" t="s">
        <v>2</v>
      </c>
      <c r="H31" s="164">
        <v>1</v>
      </c>
      <c r="I31" s="188" t="s">
        <v>102</v>
      </c>
      <c r="J31" s="164">
        <v>1</v>
      </c>
      <c r="K31" s="165" t="s">
        <v>60</v>
      </c>
      <c r="L31" s="259"/>
      <c r="M31" s="206"/>
    </row>
    <row r="32" spans="1:13" s="161" customFormat="1" ht="18.75" customHeight="1">
      <c r="A32" s="613"/>
      <c r="B32" s="201"/>
      <c r="C32" s="202"/>
      <c r="D32" s="192">
        <v>2</v>
      </c>
      <c r="E32" s="195" t="s">
        <v>159</v>
      </c>
      <c r="F32" s="192">
        <v>2</v>
      </c>
      <c r="G32" s="195" t="s">
        <v>124</v>
      </c>
      <c r="H32" s="192">
        <v>2</v>
      </c>
      <c r="I32" s="203" t="s">
        <v>111</v>
      </c>
      <c r="J32" s="164">
        <v>2</v>
      </c>
      <c r="K32" s="165" t="s">
        <v>61</v>
      </c>
      <c r="L32" s="259"/>
      <c r="M32" s="206"/>
    </row>
    <row r="33" spans="1:13" s="161" customFormat="1" ht="1.5" customHeight="1" thickBot="1">
      <c r="A33" s="613"/>
      <c r="B33" s="175">
        <v>3</v>
      </c>
      <c r="C33" s="189" t="s">
        <v>63</v>
      </c>
      <c r="D33" s="186"/>
      <c r="E33" s="190"/>
      <c r="F33" s="186"/>
      <c r="G33" s="190"/>
      <c r="H33" s="186"/>
      <c r="I33" s="191"/>
      <c r="J33" s="198">
        <v>2</v>
      </c>
      <c r="K33" s="199"/>
      <c r="L33" s="166"/>
      <c r="M33" s="165"/>
    </row>
    <row r="34" spans="1:13" s="158" customFormat="1" ht="16.5" customHeight="1" thickTop="1" thickBot="1">
      <c r="A34" s="595" t="s">
        <v>94</v>
      </c>
      <c r="B34" s="547"/>
      <c r="C34" s="535"/>
      <c r="D34" s="547">
        <f>+D28+1</f>
        <v>42376</v>
      </c>
      <c r="E34" s="535"/>
      <c r="F34" s="547">
        <f>+F28+1</f>
        <v>42383</v>
      </c>
      <c r="G34" s="535"/>
      <c r="H34" s="547">
        <f>+H28+1</f>
        <v>42390</v>
      </c>
      <c r="I34" s="535"/>
      <c r="J34" s="260">
        <f>+J28+1</f>
        <v>42397</v>
      </c>
      <c r="K34" s="261">
        <f>+J28+1</f>
        <v>42397</v>
      </c>
      <c r="L34" s="569"/>
      <c r="M34" s="585"/>
    </row>
    <row r="35" spans="1:13" s="161" customFormat="1" ht="18" customHeight="1">
      <c r="A35" s="532"/>
      <c r="B35" s="559"/>
      <c r="C35" s="560"/>
      <c r="D35" s="559">
        <v>0.79166666666666663</v>
      </c>
      <c r="E35" s="560"/>
      <c r="F35" s="561">
        <v>0.79166666666666663</v>
      </c>
      <c r="G35" s="562"/>
      <c r="H35" s="561">
        <v>0.79166666666666663</v>
      </c>
      <c r="I35" s="562"/>
      <c r="J35" s="522">
        <v>0.79166666666666663</v>
      </c>
      <c r="K35" s="523"/>
      <c r="L35" s="618"/>
      <c r="M35" s="599"/>
    </row>
    <row r="36" spans="1:13" s="161" customFormat="1" ht="20.25" customHeight="1">
      <c r="A36" s="532"/>
      <c r="B36" s="164"/>
      <c r="C36" s="168"/>
      <c r="D36" s="164">
        <v>1</v>
      </c>
      <c r="E36" s="168" t="s">
        <v>69</v>
      </c>
      <c r="F36" s="164">
        <v>1</v>
      </c>
      <c r="G36" s="168" t="s">
        <v>64</v>
      </c>
      <c r="H36" s="164">
        <v>1</v>
      </c>
      <c r="I36" s="188" t="s">
        <v>64</v>
      </c>
      <c r="J36" s="263">
        <v>1</v>
      </c>
      <c r="K36" s="262" t="s">
        <v>69</v>
      </c>
      <c r="L36" s="166"/>
      <c r="M36" s="165"/>
    </row>
    <row r="37" spans="1:13" s="161" customFormat="1" ht="18.75" customHeight="1">
      <c r="A37" s="532"/>
      <c r="B37" s="164"/>
      <c r="C37" s="168"/>
      <c r="D37" s="164">
        <v>2</v>
      </c>
      <c r="E37" s="168" t="s">
        <v>112</v>
      </c>
      <c r="F37" s="164">
        <v>2</v>
      </c>
      <c r="G37" s="168" t="s">
        <v>133</v>
      </c>
      <c r="H37" s="164">
        <v>2</v>
      </c>
      <c r="I37" s="188" t="s">
        <v>161</v>
      </c>
      <c r="J37" s="263">
        <v>2</v>
      </c>
      <c r="K37" s="262" t="s">
        <v>112</v>
      </c>
      <c r="L37" s="166"/>
      <c r="M37" s="165"/>
    </row>
    <row r="38" spans="1:13" s="161" customFormat="1" ht="21" customHeight="1">
      <c r="A38" s="532"/>
      <c r="B38" s="164"/>
      <c r="C38" s="168"/>
      <c r="D38" s="164">
        <v>3</v>
      </c>
      <c r="E38" s="168" t="s">
        <v>3</v>
      </c>
      <c r="F38" s="164">
        <v>3</v>
      </c>
      <c r="G38" s="168" t="s">
        <v>145</v>
      </c>
      <c r="H38" s="164">
        <v>3</v>
      </c>
      <c r="I38" s="188" t="s">
        <v>164</v>
      </c>
      <c r="J38" s="263">
        <v>3</v>
      </c>
      <c r="K38" s="262" t="s">
        <v>138</v>
      </c>
      <c r="L38" s="166"/>
      <c r="M38" s="165"/>
    </row>
    <row r="39" spans="1:13" s="161" customFormat="1" ht="18" customHeight="1">
      <c r="A39" s="532"/>
      <c r="B39" s="192"/>
      <c r="C39" s="195"/>
      <c r="D39" s="192">
        <v>4</v>
      </c>
      <c r="E39" s="195" t="s">
        <v>63</v>
      </c>
      <c r="F39" s="192">
        <v>4</v>
      </c>
      <c r="G39" s="195" t="s">
        <v>125</v>
      </c>
      <c r="H39" s="192">
        <v>4</v>
      </c>
      <c r="I39" s="203" t="s">
        <v>3</v>
      </c>
      <c r="J39" s="263">
        <v>4</v>
      </c>
      <c r="K39" s="262" t="s">
        <v>57</v>
      </c>
      <c r="L39" s="194"/>
      <c r="M39" s="193"/>
    </row>
    <row r="40" spans="1:13" s="161" customFormat="1" ht="3.75" customHeight="1" thickBot="1">
      <c r="A40" s="532"/>
      <c r="B40" s="192"/>
      <c r="C40" s="195"/>
      <c r="D40" s="192"/>
      <c r="E40" s="195"/>
      <c r="F40" s="192"/>
      <c r="G40" s="195"/>
      <c r="H40" s="192"/>
      <c r="I40" s="203"/>
      <c r="J40" s="264"/>
      <c r="K40" s="265"/>
      <c r="L40" s="209"/>
      <c r="M40" s="243"/>
    </row>
    <row r="41" spans="1:13" s="212" customFormat="1" ht="15.75" customHeight="1" thickBot="1">
      <c r="A41" s="590" t="s">
        <v>95</v>
      </c>
      <c r="B41" s="583">
        <v>42370</v>
      </c>
      <c r="C41" s="584"/>
      <c r="D41" s="584">
        <f>+D34+1</f>
        <v>42377</v>
      </c>
      <c r="E41" s="584"/>
      <c r="F41" s="584">
        <f>+F34+1</f>
        <v>42384</v>
      </c>
      <c r="G41" s="584"/>
      <c r="H41" s="584">
        <f>+H34+1</f>
        <v>42391</v>
      </c>
      <c r="I41" s="584"/>
      <c r="J41" s="584">
        <f>+J34+1</f>
        <v>42398</v>
      </c>
      <c r="K41" s="584"/>
      <c r="L41" s="573"/>
      <c r="M41" s="593"/>
    </row>
    <row r="42" spans="1:13" s="211" customFormat="1" ht="18" customHeight="1">
      <c r="A42" s="591"/>
      <c r="B42" s="574"/>
      <c r="C42" s="575"/>
      <c r="D42" s="576">
        <v>0.29166666666666669</v>
      </c>
      <c r="E42" s="577"/>
      <c r="F42" s="266">
        <v>0.29166666666666669</v>
      </c>
      <c r="G42" s="271">
        <v>0.29166666666666669</v>
      </c>
      <c r="H42" s="267">
        <v>0.29166666666666669</v>
      </c>
      <c r="I42" s="268">
        <v>0.29166666666666669</v>
      </c>
      <c r="J42" s="623">
        <v>0.29166666666666669</v>
      </c>
      <c r="K42" s="624"/>
      <c r="L42" s="213"/>
      <c r="M42" s="244" t="s">
        <v>9</v>
      </c>
    </row>
    <row r="43" spans="1:13" s="211" customFormat="1" ht="18" customHeight="1">
      <c r="A43" s="591"/>
      <c r="B43" s="214"/>
      <c r="C43" s="215"/>
      <c r="D43" s="216">
        <v>1</v>
      </c>
      <c r="E43" s="215" t="s">
        <v>97</v>
      </c>
      <c r="F43" s="216">
        <v>1</v>
      </c>
      <c r="G43" s="215" t="s">
        <v>53</v>
      </c>
      <c r="H43" s="216">
        <v>1</v>
      </c>
      <c r="I43" s="215" t="s">
        <v>3</v>
      </c>
      <c r="J43" s="216">
        <v>1</v>
      </c>
      <c r="K43" s="215" t="s">
        <v>160</v>
      </c>
      <c r="L43" s="7"/>
      <c r="M43" s="245"/>
    </row>
    <row r="44" spans="1:13" s="211" customFormat="1" ht="18" customHeight="1">
      <c r="A44" s="591"/>
      <c r="B44" s="214"/>
      <c r="C44" s="215"/>
      <c r="D44" s="216">
        <v>2</v>
      </c>
      <c r="E44" s="215" t="s">
        <v>14</v>
      </c>
      <c r="F44" s="216">
        <v>2</v>
      </c>
      <c r="G44" s="215" t="s">
        <v>43</v>
      </c>
      <c r="H44" s="216">
        <v>2</v>
      </c>
      <c r="I44" s="215" t="s">
        <v>47</v>
      </c>
      <c r="J44" s="216">
        <v>2</v>
      </c>
      <c r="K44" s="215" t="s">
        <v>64</v>
      </c>
      <c r="L44" s="7"/>
      <c r="M44" s="246" t="s">
        <v>80</v>
      </c>
    </row>
    <row r="45" spans="1:13" s="211" customFormat="1" ht="18" customHeight="1">
      <c r="A45" s="591"/>
      <c r="B45" s="214"/>
      <c r="C45" s="215"/>
      <c r="D45" s="216">
        <v>3</v>
      </c>
      <c r="E45" s="215" t="s">
        <v>64</v>
      </c>
      <c r="F45" s="216">
        <v>3</v>
      </c>
      <c r="G45" s="215" t="s">
        <v>3</v>
      </c>
      <c r="H45" s="216">
        <v>3</v>
      </c>
      <c r="I45" s="215" t="s">
        <v>98</v>
      </c>
      <c r="J45" s="216">
        <v>3</v>
      </c>
      <c r="K45" s="215" t="s">
        <v>79</v>
      </c>
      <c r="L45" s="7"/>
      <c r="M45" s="245"/>
    </row>
    <row r="46" spans="1:13" s="211" customFormat="1" ht="18" customHeight="1" thickBot="1">
      <c r="A46" s="591"/>
      <c r="B46" s="214"/>
      <c r="C46" s="215"/>
      <c r="D46" s="216">
        <v>4</v>
      </c>
      <c r="E46" s="215" t="s">
        <v>8</v>
      </c>
      <c r="F46" s="216">
        <v>4</v>
      </c>
      <c r="G46" s="215" t="s">
        <v>42</v>
      </c>
      <c r="H46" s="216">
        <v>4</v>
      </c>
      <c r="I46" s="215" t="s">
        <v>46</v>
      </c>
      <c r="J46" s="216">
        <v>4</v>
      </c>
      <c r="K46" s="215" t="s">
        <v>8</v>
      </c>
      <c r="L46" s="7"/>
      <c r="M46" s="245" t="s">
        <v>130</v>
      </c>
    </row>
    <row r="47" spans="1:13" s="211" customFormat="1" ht="12.75" hidden="1" customHeight="1" thickBot="1">
      <c r="A47" s="591"/>
      <c r="B47" s="221"/>
      <c r="C47" s="222"/>
      <c r="D47" s="272"/>
      <c r="E47" s="273"/>
      <c r="F47" s="275"/>
      <c r="G47" s="273"/>
      <c r="H47" s="272"/>
      <c r="I47" s="273"/>
      <c r="J47" s="272"/>
      <c r="K47" s="273"/>
      <c r="L47" s="7"/>
      <c r="M47" s="245"/>
    </row>
    <row r="48" spans="1:13" s="211" customFormat="1" ht="18" customHeight="1" thickBot="1">
      <c r="A48" s="591"/>
      <c r="B48" s="574">
        <v>0.4375</v>
      </c>
      <c r="C48" s="575"/>
      <c r="D48" s="625">
        <v>0.4375</v>
      </c>
      <c r="E48" s="626"/>
      <c r="F48" s="276">
        <v>0.4375</v>
      </c>
      <c r="G48" s="278">
        <v>0.4375</v>
      </c>
      <c r="H48" s="276">
        <v>0.4375</v>
      </c>
      <c r="I48" s="278" t="s">
        <v>149</v>
      </c>
      <c r="J48" s="627">
        <v>0.4375</v>
      </c>
      <c r="K48" s="628"/>
      <c r="L48" s="7"/>
      <c r="M48" s="246" t="s">
        <v>82</v>
      </c>
    </row>
    <row r="49" spans="1:13" s="211" customFormat="1" ht="18" customHeight="1">
      <c r="A49" s="591"/>
      <c r="B49" s="214">
        <v>1</v>
      </c>
      <c r="C49" s="215" t="s">
        <v>53</v>
      </c>
      <c r="D49" s="274">
        <v>1</v>
      </c>
      <c r="E49" s="222" t="s">
        <v>138</v>
      </c>
      <c r="F49" s="274">
        <v>1</v>
      </c>
      <c r="G49" s="222" t="s">
        <v>4</v>
      </c>
      <c r="H49" s="274">
        <v>1</v>
      </c>
      <c r="I49" s="222" t="s">
        <v>44</v>
      </c>
      <c r="J49" s="274">
        <v>1</v>
      </c>
      <c r="K49" s="222" t="s">
        <v>59</v>
      </c>
      <c r="L49" s="7"/>
      <c r="M49" s="247"/>
    </row>
    <row r="50" spans="1:13" s="211" customFormat="1" ht="18" customHeight="1">
      <c r="A50" s="591"/>
      <c r="B50" s="214">
        <v>2</v>
      </c>
      <c r="C50" s="215" t="s">
        <v>166</v>
      </c>
      <c r="D50" s="216">
        <v>2</v>
      </c>
      <c r="E50" s="215" t="s">
        <v>157</v>
      </c>
      <c r="F50" s="216">
        <v>2</v>
      </c>
      <c r="G50" s="215" t="s">
        <v>57</v>
      </c>
      <c r="H50" s="216">
        <v>2</v>
      </c>
      <c r="I50" s="215" t="s">
        <v>77</v>
      </c>
      <c r="J50" s="216">
        <v>2</v>
      </c>
      <c r="K50" s="215" t="s">
        <v>158</v>
      </c>
      <c r="L50" s="7"/>
      <c r="M50" s="248" t="s">
        <v>131</v>
      </c>
    </row>
    <row r="51" spans="1:13" s="211" customFormat="1" ht="18" customHeight="1">
      <c r="A51" s="591"/>
      <c r="B51" s="214">
        <v>3</v>
      </c>
      <c r="C51" s="215" t="s">
        <v>128</v>
      </c>
      <c r="D51" s="216">
        <v>3</v>
      </c>
      <c r="E51" s="215" t="s">
        <v>159</v>
      </c>
      <c r="F51" s="216">
        <v>3</v>
      </c>
      <c r="G51" s="215" t="s">
        <v>60</v>
      </c>
      <c r="H51" s="216">
        <v>3</v>
      </c>
      <c r="I51" s="215" t="s">
        <v>4</v>
      </c>
      <c r="J51" s="216">
        <v>3</v>
      </c>
      <c r="K51" s="215" t="s">
        <v>51</v>
      </c>
      <c r="L51" s="7"/>
      <c r="M51" s="245"/>
    </row>
    <row r="52" spans="1:13" s="211" customFormat="1" ht="18" customHeight="1" thickBot="1">
      <c r="A52" s="591"/>
      <c r="B52" s="214">
        <v>4</v>
      </c>
      <c r="C52" s="215" t="s">
        <v>157</v>
      </c>
      <c r="D52" s="216">
        <v>4</v>
      </c>
      <c r="E52" s="215" t="s">
        <v>4</v>
      </c>
      <c r="F52" s="216">
        <v>4</v>
      </c>
      <c r="G52" s="215" t="s">
        <v>61</v>
      </c>
      <c r="H52" s="216">
        <v>4</v>
      </c>
      <c r="I52" s="229" t="s">
        <v>159</v>
      </c>
      <c r="J52" s="216">
        <v>4</v>
      </c>
      <c r="K52" s="229" t="s">
        <v>48</v>
      </c>
      <c r="L52" s="7"/>
      <c r="M52" s="245"/>
    </row>
    <row r="53" spans="1:13" s="211" customFormat="1" ht="18" hidden="1" customHeight="1">
      <c r="A53" s="591"/>
      <c r="B53" s="221"/>
      <c r="C53" s="222"/>
      <c r="D53" s="272"/>
      <c r="E53" s="273"/>
      <c r="F53" s="275"/>
      <c r="G53" s="273"/>
      <c r="H53" s="272"/>
      <c r="I53" s="273"/>
      <c r="J53" s="216"/>
      <c r="K53" s="215"/>
      <c r="L53" s="7"/>
      <c r="M53" s="245"/>
    </row>
    <row r="54" spans="1:13" s="242" customFormat="1" ht="18" customHeight="1" thickBot="1">
      <c r="A54" s="591"/>
      <c r="B54" s="625">
        <v>0.72916666666666663</v>
      </c>
      <c r="C54" s="630"/>
      <c r="D54" s="625">
        <v>0.72916666666666663</v>
      </c>
      <c r="E54" s="626"/>
      <c r="F54" s="276">
        <v>0.72916666666666663</v>
      </c>
      <c r="G54" s="277" t="s">
        <v>150</v>
      </c>
      <c r="H54" s="276">
        <v>0.72916666666666663</v>
      </c>
      <c r="I54" s="278" t="s">
        <v>150</v>
      </c>
      <c r="J54" s="621">
        <v>0.72916666666666663</v>
      </c>
      <c r="K54" s="629"/>
      <c r="L54" s="144"/>
      <c r="M54" s="246"/>
    </row>
    <row r="55" spans="1:13" s="211" customFormat="1" ht="18" customHeight="1">
      <c r="A55" s="591"/>
      <c r="B55" s="221">
        <v>1</v>
      </c>
      <c r="C55" s="222" t="s">
        <v>102</v>
      </c>
      <c r="D55" s="279">
        <v>1</v>
      </c>
      <c r="E55" s="281" t="s">
        <v>125</v>
      </c>
      <c r="F55" s="279">
        <v>1</v>
      </c>
      <c r="G55" s="281" t="s">
        <v>70</v>
      </c>
      <c r="H55" s="279">
        <v>1</v>
      </c>
      <c r="I55" s="281" t="s">
        <v>107</v>
      </c>
      <c r="J55" s="280">
        <v>1</v>
      </c>
      <c r="K55" s="281" t="s">
        <v>70</v>
      </c>
      <c r="L55" s="7"/>
      <c r="M55" s="245"/>
    </row>
    <row r="56" spans="1:13" s="211" customFormat="1" ht="18" customHeight="1">
      <c r="A56" s="591"/>
      <c r="B56" s="214">
        <v>2</v>
      </c>
      <c r="C56" s="215" t="s">
        <v>14</v>
      </c>
      <c r="D56" s="280">
        <v>2</v>
      </c>
      <c r="E56" s="282" t="s">
        <v>156</v>
      </c>
      <c r="F56" s="280">
        <v>2</v>
      </c>
      <c r="G56" s="282" t="s">
        <v>69</v>
      </c>
      <c r="H56" s="280">
        <v>2</v>
      </c>
      <c r="I56" s="282" t="s">
        <v>63</v>
      </c>
      <c r="J56" s="280">
        <v>2</v>
      </c>
      <c r="K56" s="282" t="s">
        <v>124</v>
      </c>
      <c r="L56" s="7"/>
      <c r="M56" s="245"/>
    </row>
    <row r="57" spans="1:13" s="211" customFormat="1" ht="18" customHeight="1">
      <c r="A57" s="591"/>
      <c r="B57" s="214">
        <v>3</v>
      </c>
      <c r="C57" s="215" t="s">
        <v>53</v>
      </c>
      <c r="D57" s="280">
        <v>3</v>
      </c>
      <c r="E57" s="282" t="s">
        <v>69</v>
      </c>
      <c r="F57" s="280">
        <v>3</v>
      </c>
      <c r="G57" s="282" t="s">
        <v>102</v>
      </c>
      <c r="H57" s="280">
        <v>3</v>
      </c>
      <c r="I57" s="282" t="s">
        <v>58</v>
      </c>
      <c r="J57" s="280">
        <v>3</v>
      </c>
      <c r="K57" s="282" t="s">
        <v>118</v>
      </c>
      <c r="L57" s="7"/>
      <c r="M57" s="245"/>
    </row>
    <row r="58" spans="1:13" s="211" customFormat="1" ht="18" customHeight="1" thickBot="1">
      <c r="A58" s="591"/>
      <c r="B58" s="214">
        <v>4</v>
      </c>
      <c r="C58" s="229" t="s">
        <v>75</v>
      </c>
      <c r="D58" s="280">
        <v>4</v>
      </c>
      <c r="E58" s="283" t="s">
        <v>48</v>
      </c>
      <c r="F58" s="280">
        <v>4</v>
      </c>
      <c r="G58" s="283" t="s">
        <v>111</v>
      </c>
      <c r="H58" s="280">
        <v>4</v>
      </c>
      <c r="I58" s="283" t="s">
        <v>69</v>
      </c>
      <c r="J58" s="280">
        <v>4</v>
      </c>
      <c r="K58" s="283" t="s">
        <v>163</v>
      </c>
      <c r="L58" s="7"/>
      <c r="M58" s="245"/>
    </row>
    <row r="59" spans="1:13" s="211" customFormat="1" ht="18" hidden="1" customHeight="1">
      <c r="A59" s="591"/>
      <c r="B59" s="221"/>
      <c r="C59" s="222"/>
      <c r="D59" s="216"/>
      <c r="E59" s="222"/>
      <c r="F59" s="223">
        <v>5</v>
      </c>
      <c r="G59" s="222"/>
      <c r="H59" s="216"/>
      <c r="I59" s="222"/>
      <c r="J59" s="216"/>
      <c r="K59" s="222"/>
      <c r="L59" s="7"/>
      <c r="M59" s="245"/>
    </row>
    <row r="60" spans="1:13" s="211" customFormat="1" ht="18" customHeight="1" thickBot="1">
      <c r="A60" s="591"/>
      <c r="B60" s="574">
        <v>0.79166666666666663</v>
      </c>
      <c r="C60" s="619"/>
      <c r="D60" s="576">
        <v>0.79166666666666663</v>
      </c>
      <c r="E60" s="620"/>
      <c r="F60" s="266">
        <v>0.79166666666666663</v>
      </c>
      <c r="G60" s="285" t="s">
        <v>151</v>
      </c>
      <c r="H60" s="269">
        <v>0.79166666666666663</v>
      </c>
      <c r="I60" s="270" t="s">
        <v>152</v>
      </c>
      <c r="J60" s="621">
        <v>0.79166666666666663</v>
      </c>
      <c r="K60" s="622"/>
      <c r="L60" s="7"/>
      <c r="M60" s="245"/>
    </row>
    <row r="61" spans="1:13" s="211" customFormat="1" ht="18" customHeight="1">
      <c r="A61" s="591"/>
      <c r="B61" s="284">
        <v>1</v>
      </c>
      <c r="C61" s="281" t="s">
        <v>76</v>
      </c>
      <c r="D61" s="280">
        <v>1</v>
      </c>
      <c r="E61" s="281" t="s">
        <v>107</v>
      </c>
      <c r="F61" s="280">
        <v>1</v>
      </c>
      <c r="G61" s="281" t="s">
        <v>76</v>
      </c>
      <c r="H61" s="216">
        <v>1</v>
      </c>
      <c r="I61" s="215" t="s">
        <v>104</v>
      </c>
      <c r="J61" s="216">
        <v>1</v>
      </c>
      <c r="K61" s="215" t="s">
        <v>56</v>
      </c>
      <c r="L61" s="7"/>
      <c r="M61" s="245"/>
    </row>
    <row r="62" spans="1:13" s="211" customFormat="1" ht="18" customHeight="1">
      <c r="A62" s="591"/>
      <c r="B62" s="284">
        <v>2</v>
      </c>
      <c r="C62" s="282" t="s">
        <v>66</v>
      </c>
      <c r="D62" s="280">
        <v>2</v>
      </c>
      <c r="E62" s="282" t="s">
        <v>121</v>
      </c>
      <c r="F62" s="280">
        <v>2</v>
      </c>
      <c r="G62" s="282" t="s">
        <v>112</v>
      </c>
      <c r="H62" s="216">
        <v>2</v>
      </c>
      <c r="I62" s="215" t="s">
        <v>111</v>
      </c>
      <c r="J62" s="216">
        <v>2</v>
      </c>
      <c r="K62" s="215" t="s">
        <v>147</v>
      </c>
      <c r="L62" s="7"/>
      <c r="M62" s="245"/>
    </row>
    <row r="63" spans="1:13" s="211" customFormat="1" ht="18" customHeight="1">
      <c r="A63" s="591"/>
      <c r="B63" s="284">
        <v>3</v>
      </c>
      <c r="C63" s="282" t="s">
        <v>70</v>
      </c>
      <c r="D63" s="280">
        <v>3</v>
      </c>
      <c r="E63" s="282" t="s">
        <v>53</v>
      </c>
      <c r="F63" s="280">
        <v>3</v>
      </c>
      <c r="G63" s="282" t="s">
        <v>14</v>
      </c>
      <c r="H63" s="216">
        <v>3</v>
      </c>
      <c r="I63" s="215" t="s">
        <v>53</v>
      </c>
      <c r="J63" s="216">
        <v>3</v>
      </c>
      <c r="K63" s="215" t="s">
        <v>77</v>
      </c>
      <c r="L63" s="7"/>
      <c r="M63" s="245"/>
    </row>
    <row r="64" spans="1:13" s="211" customFormat="1" ht="18" customHeight="1">
      <c r="A64" s="591"/>
      <c r="B64" s="284">
        <v>4</v>
      </c>
      <c r="C64" s="282" t="s">
        <v>108</v>
      </c>
      <c r="D64" s="280">
        <v>4</v>
      </c>
      <c r="E64" s="282" t="s">
        <v>77</v>
      </c>
      <c r="F64" s="280">
        <v>4</v>
      </c>
      <c r="G64" s="282" t="s">
        <v>104</v>
      </c>
      <c r="H64" s="216">
        <v>4</v>
      </c>
      <c r="I64" s="215" t="s">
        <v>102</v>
      </c>
      <c r="J64" s="216">
        <v>4</v>
      </c>
      <c r="K64" s="215" t="s">
        <v>125</v>
      </c>
      <c r="L64" s="7"/>
      <c r="M64" s="245"/>
    </row>
    <row r="65" spans="1:13" s="154" customFormat="1" ht="20.100000000000001" customHeight="1">
      <c r="A65" s="604"/>
      <c r="B65" s="605"/>
      <c r="C65" s="605"/>
      <c r="D65" s="6"/>
      <c r="E65" s="5"/>
      <c r="F65" s="153"/>
      <c r="G65" s="5"/>
      <c r="H65" s="153"/>
      <c r="I65" s="5"/>
      <c r="J65" s="153"/>
      <c r="L65" s="7"/>
      <c r="M65" s="7"/>
    </row>
    <row r="66" spans="1:13" s="154" customFormat="1" ht="20.100000000000001" customHeight="1">
      <c r="A66" s="604"/>
      <c r="B66" s="602"/>
      <c r="C66" s="603"/>
      <c r="D66" s="6"/>
      <c r="E66" s="4"/>
      <c r="F66" s="153"/>
      <c r="G66" s="5"/>
      <c r="H66" s="153"/>
      <c r="I66" s="5"/>
      <c r="J66" s="153"/>
      <c r="K66" s="5"/>
      <c r="L66" s="7"/>
      <c r="M66" s="7"/>
    </row>
    <row r="67" spans="1:13" ht="18.75" customHeight="1">
      <c r="A67" s="604"/>
      <c r="B67" s="286"/>
      <c r="C67" s="286"/>
      <c r="D67" s="6"/>
      <c r="E67" s="4"/>
      <c r="F67" s="1"/>
      <c r="G67" s="5"/>
      <c r="H67" s="1"/>
      <c r="I67" s="5"/>
      <c r="J67" s="1"/>
      <c r="K67" s="5"/>
      <c r="L67" s="7"/>
      <c r="M67" s="7"/>
    </row>
    <row r="68" spans="1:13" ht="21" customHeight="1">
      <c r="A68" s="604"/>
      <c r="B68" s="286"/>
      <c r="C68" s="286"/>
      <c r="D68" s="252"/>
      <c r="E68" s="253"/>
      <c r="F68" s="1"/>
      <c r="G68" s="5"/>
      <c r="H68" s="1"/>
      <c r="I68" s="5"/>
      <c r="J68" s="1"/>
      <c r="K68" s="5"/>
      <c r="L68" s="7"/>
      <c r="M68" s="7"/>
    </row>
    <row r="69" spans="1:13" ht="15" customHeight="1">
      <c r="A69" s="61"/>
      <c r="B69" s="61"/>
      <c r="C69" s="251"/>
      <c r="D69" s="252"/>
      <c r="E69" s="253"/>
      <c r="F69" s="1"/>
      <c r="G69" s="5"/>
      <c r="H69" s="1"/>
      <c r="I69" s="5"/>
      <c r="J69" s="1"/>
      <c r="K69" s="5"/>
      <c r="L69" s="1"/>
      <c r="M69" s="5"/>
    </row>
    <row r="70" spans="1:13" ht="15" customHeight="1">
      <c r="A70" s="61"/>
      <c r="B70" s="61"/>
      <c r="C70" s="254"/>
      <c r="D70" s="252"/>
      <c r="E70" s="254"/>
      <c r="F70" s="142"/>
      <c r="G70" s="144"/>
      <c r="H70" s="1"/>
      <c r="I70" s="5"/>
      <c r="J70" s="1"/>
      <c r="K70" s="5"/>
      <c r="L70" s="1"/>
      <c r="M70" s="5"/>
    </row>
    <row r="71" spans="1:13" ht="15" customHeight="1">
      <c r="A71" s="61"/>
      <c r="B71" s="61"/>
      <c r="C71" s="254"/>
      <c r="D71" s="252"/>
      <c r="E71" s="254"/>
      <c r="F71" s="142"/>
      <c r="G71" s="144"/>
      <c r="H71" s="1"/>
      <c r="I71" s="5"/>
      <c r="J71" s="1"/>
      <c r="K71" s="5"/>
      <c r="L71" s="1"/>
      <c r="M71" s="5"/>
    </row>
    <row r="72" spans="1:13" ht="15" customHeight="1">
      <c r="A72" s="61"/>
      <c r="B72" s="61"/>
      <c r="C72" s="254"/>
      <c r="D72" s="252"/>
      <c r="E72" s="254"/>
      <c r="F72" s="142"/>
      <c r="G72" s="144"/>
      <c r="H72" s="1"/>
      <c r="I72" s="5"/>
      <c r="J72" s="1"/>
      <c r="K72" s="5"/>
      <c r="L72" s="1"/>
      <c r="M72" s="5"/>
    </row>
    <row r="73" spans="1:13" ht="15" customHeight="1">
      <c r="A73" s="61"/>
      <c r="B73" s="61"/>
      <c r="C73" s="254"/>
      <c r="D73" s="252"/>
      <c r="E73" s="254"/>
      <c r="F73" s="142"/>
      <c r="G73" s="144"/>
      <c r="H73" s="1"/>
      <c r="I73" s="5"/>
      <c r="J73" s="1"/>
      <c r="K73" s="5"/>
      <c r="L73" s="1"/>
      <c r="M73" s="5"/>
    </row>
    <row r="74" spans="1:13" ht="15" customHeight="1">
      <c r="A74" s="61"/>
      <c r="B74" s="61"/>
      <c r="C74" s="251"/>
      <c r="D74" s="252"/>
      <c r="E74" s="150"/>
      <c r="F74" s="142"/>
      <c r="G74" s="144"/>
      <c r="H74" s="1"/>
      <c r="I74" s="5"/>
      <c r="J74" s="1"/>
      <c r="K74" s="5"/>
      <c r="L74" s="1"/>
      <c r="M74" s="5"/>
    </row>
    <row r="75" spans="1:13" ht="15" customHeight="1">
      <c r="A75" s="61"/>
      <c r="B75" s="61"/>
      <c r="C75" s="61"/>
      <c r="D75" s="6"/>
      <c r="E75" s="150"/>
      <c r="F75" s="142"/>
      <c r="G75" s="144"/>
      <c r="H75" s="1"/>
      <c r="I75" s="5"/>
      <c r="J75" s="1"/>
      <c r="K75" s="5"/>
      <c r="L75" s="1"/>
      <c r="M75" s="5"/>
    </row>
    <row r="76" spans="1:13" ht="15" customHeight="1">
      <c r="A76" s="61"/>
      <c r="B76" s="61"/>
      <c r="C76" s="61"/>
      <c r="D76" s="6"/>
      <c r="E76" s="151"/>
      <c r="F76" s="142"/>
      <c r="G76" s="144"/>
      <c r="H76" s="1"/>
      <c r="I76" s="5"/>
      <c r="J76" s="1"/>
      <c r="K76" s="5"/>
      <c r="L76" s="1"/>
      <c r="M76" s="5"/>
    </row>
    <row r="77" spans="1:13" ht="15" customHeight="1">
      <c r="A77" s="61"/>
      <c r="B77" s="61"/>
      <c r="C77" s="61"/>
      <c r="D77" s="6"/>
      <c r="E77" s="150"/>
      <c r="F77" s="142"/>
      <c r="G77" s="144"/>
      <c r="H77" s="1"/>
      <c r="I77" s="5"/>
      <c r="J77" s="1"/>
      <c r="K77" s="5"/>
      <c r="L77" s="1"/>
      <c r="M77" s="5"/>
    </row>
    <row r="78" spans="1:13" ht="15" customHeight="1">
      <c r="A78" s="61"/>
      <c r="B78" s="61"/>
      <c r="C78" s="61"/>
      <c r="D78" s="6"/>
      <c r="E78" s="150"/>
      <c r="F78" s="142"/>
      <c r="G78" s="144"/>
      <c r="H78" s="1"/>
      <c r="I78" s="5"/>
      <c r="J78" s="1"/>
      <c r="K78" s="5"/>
      <c r="L78" s="1"/>
      <c r="M78" s="5"/>
    </row>
    <row r="79" spans="1:13" ht="15" customHeight="1">
      <c r="A79" s="61"/>
      <c r="B79" s="61"/>
      <c r="C79" s="61"/>
      <c r="D79" s="6"/>
      <c r="E79" s="150"/>
      <c r="F79" s="142"/>
      <c r="G79" s="144"/>
      <c r="H79" s="1"/>
      <c r="I79" s="5"/>
      <c r="J79" s="1"/>
      <c r="K79" s="5"/>
      <c r="L79" s="1"/>
      <c r="M79" s="5"/>
    </row>
    <row r="80" spans="1:13" ht="15" customHeight="1">
      <c r="A80" s="61"/>
      <c r="B80" s="61"/>
      <c r="C80" s="61"/>
      <c r="D80" s="6"/>
      <c r="E80" s="150"/>
      <c r="F80" s="142"/>
      <c r="G80" s="144"/>
      <c r="H80" s="1"/>
      <c r="I80" s="5"/>
      <c r="J80" s="1"/>
      <c r="K80" s="5"/>
      <c r="L80" s="1"/>
      <c r="M80" s="5"/>
    </row>
    <row r="81" spans="1:13" ht="15" customHeight="1">
      <c r="A81" s="61"/>
      <c r="B81" s="61"/>
      <c r="C81" s="61"/>
      <c r="D81" s="6"/>
      <c r="E81" s="150"/>
      <c r="F81" s="142"/>
      <c r="G81" s="144"/>
      <c r="H81" s="1"/>
      <c r="I81" s="5"/>
      <c r="J81" s="1"/>
      <c r="K81" s="5"/>
      <c r="L81" s="1"/>
      <c r="M81" s="5"/>
    </row>
    <row r="82" spans="1:13" ht="15" customHeight="1">
      <c r="A82" s="61"/>
      <c r="B82" s="61"/>
      <c r="C82" s="61"/>
      <c r="D82" s="6"/>
      <c r="E82" s="150"/>
      <c r="F82" s="142"/>
      <c r="G82" s="144"/>
      <c r="H82" s="1"/>
      <c r="I82" s="5"/>
      <c r="J82" s="1"/>
      <c r="K82" s="5"/>
      <c r="L82" s="1"/>
      <c r="M82" s="5"/>
    </row>
    <row r="83" spans="1:13" ht="15" customHeight="1">
      <c r="A83" s="61"/>
      <c r="B83" s="61"/>
      <c r="C83" s="61"/>
      <c r="D83" s="6"/>
      <c r="E83" s="150"/>
      <c r="F83" s="142"/>
      <c r="G83" s="144"/>
      <c r="H83" s="1"/>
      <c r="I83" s="5"/>
      <c r="J83" s="1"/>
      <c r="K83" s="5"/>
      <c r="L83" s="1"/>
      <c r="M83" s="5"/>
    </row>
    <row r="84" spans="1:13" ht="15" customHeight="1">
      <c r="A84" s="61"/>
      <c r="B84" s="61"/>
      <c r="C84" s="61"/>
      <c r="D84" s="6"/>
      <c r="E84" s="150"/>
      <c r="F84" s="142"/>
      <c r="G84" s="144"/>
      <c r="H84" s="1"/>
      <c r="I84" s="5"/>
      <c r="J84" s="1"/>
      <c r="K84" s="5"/>
      <c r="L84" s="1"/>
      <c r="M84" s="5"/>
    </row>
    <row r="85" spans="1:13" ht="15" customHeight="1">
      <c r="A85" s="61"/>
      <c r="B85" s="61"/>
      <c r="C85" s="61"/>
      <c r="D85" s="6"/>
      <c r="E85" s="150"/>
      <c r="F85" s="142"/>
      <c r="G85" s="144"/>
      <c r="H85" s="1"/>
      <c r="I85" s="5"/>
      <c r="J85" s="1"/>
      <c r="K85" s="5"/>
      <c r="L85" s="1"/>
      <c r="M85" s="5"/>
    </row>
    <row r="86" spans="1:13" ht="15" customHeight="1">
      <c r="A86" s="61"/>
      <c r="B86" s="61"/>
      <c r="C86" s="61"/>
      <c r="D86" s="6"/>
      <c r="E86" s="150"/>
      <c r="F86" s="142"/>
      <c r="G86" s="144"/>
      <c r="H86" s="1"/>
      <c r="I86" s="5"/>
      <c r="J86" s="1"/>
      <c r="K86" s="5"/>
      <c r="L86" s="1"/>
      <c r="M86" s="5"/>
    </row>
    <row r="87" spans="1:13" ht="15" customHeight="1">
      <c r="A87" s="61"/>
      <c r="B87" s="61"/>
      <c r="C87" s="61"/>
      <c r="D87" s="6"/>
      <c r="E87" s="150"/>
      <c r="F87" s="142"/>
      <c r="G87" s="144"/>
      <c r="H87" s="1"/>
      <c r="I87" s="5"/>
      <c r="J87" s="1"/>
      <c r="K87" s="5"/>
      <c r="L87" s="1"/>
      <c r="M87" s="5"/>
    </row>
    <row r="88" spans="1:13" ht="15" customHeight="1">
      <c r="A88" s="61"/>
      <c r="B88" s="61"/>
      <c r="C88" s="61"/>
      <c r="D88" s="6"/>
      <c r="E88" s="150"/>
      <c r="F88" s="142"/>
      <c r="G88" s="144"/>
      <c r="H88" s="1"/>
      <c r="I88" s="5"/>
      <c r="J88" s="1"/>
      <c r="K88" s="5"/>
      <c r="L88" s="1"/>
      <c r="M88" s="5"/>
    </row>
    <row r="89" spans="1:13" ht="15" customHeight="1">
      <c r="A89" s="61"/>
      <c r="B89" s="61"/>
      <c r="C89" s="61"/>
      <c r="D89" s="6"/>
      <c r="E89" s="150"/>
      <c r="F89" s="142"/>
      <c r="G89" s="144"/>
      <c r="H89" s="1"/>
      <c r="I89" s="5"/>
      <c r="J89" s="1"/>
      <c r="K89" s="5"/>
      <c r="L89" s="1"/>
      <c r="M89" s="5"/>
    </row>
    <row r="90" spans="1:13" ht="15" customHeight="1">
      <c r="A90" s="61"/>
      <c r="B90" s="61"/>
      <c r="C90" s="61"/>
      <c r="D90" s="6"/>
      <c r="E90" s="150"/>
      <c r="F90" s="142"/>
      <c r="G90" s="144"/>
      <c r="H90" s="1"/>
      <c r="I90" s="5"/>
      <c r="J90" s="1"/>
      <c r="K90" s="5"/>
      <c r="L90" s="1"/>
      <c r="M90" s="5"/>
    </row>
    <row r="91" spans="1:13" ht="15" customHeight="1">
      <c r="A91" s="61"/>
      <c r="B91" s="61"/>
      <c r="C91" s="61"/>
      <c r="D91" s="6"/>
      <c r="E91" s="150"/>
      <c r="F91" s="142"/>
      <c r="G91" s="144"/>
      <c r="H91" s="1"/>
      <c r="I91" s="5"/>
      <c r="J91" s="1"/>
      <c r="K91" s="5"/>
      <c r="L91" s="1"/>
      <c r="M91" s="5"/>
    </row>
    <row r="92" spans="1:13" ht="15" customHeight="1">
      <c r="A92" s="61"/>
      <c r="B92" s="61"/>
      <c r="C92" s="61"/>
      <c r="D92" s="6"/>
      <c r="E92" s="150"/>
      <c r="F92" s="142"/>
      <c r="G92" s="144"/>
      <c r="H92" s="1"/>
      <c r="I92" s="5"/>
      <c r="J92" s="1"/>
      <c r="K92" s="5"/>
      <c r="L92" s="1"/>
      <c r="M92" s="5"/>
    </row>
    <row r="93" spans="1:13" ht="15" customHeight="1">
      <c r="A93" s="61"/>
      <c r="B93" s="61"/>
      <c r="C93" s="61"/>
      <c r="D93" s="6"/>
      <c r="E93" s="150"/>
      <c r="F93" s="142"/>
      <c r="G93" s="144"/>
      <c r="H93" s="1"/>
      <c r="I93" s="5"/>
      <c r="J93" s="1"/>
      <c r="K93" s="5"/>
      <c r="L93" s="1"/>
      <c r="M93" s="5"/>
    </row>
    <row r="94" spans="1:13" ht="15" customHeight="1">
      <c r="A94" s="61"/>
      <c r="B94" s="61"/>
      <c r="C94" s="61"/>
      <c r="D94" s="6"/>
      <c r="E94" s="150"/>
      <c r="F94" s="142"/>
      <c r="G94" s="144"/>
      <c r="H94" s="1"/>
      <c r="I94" s="5"/>
      <c r="J94" s="1"/>
      <c r="K94" s="5"/>
      <c r="L94" s="1"/>
      <c r="M94" s="5"/>
    </row>
    <row r="95" spans="1:13" ht="15" customHeight="1">
      <c r="A95" s="61"/>
      <c r="B95" s="61"/>
      <c r="C95" s="61"/>
      <c r="D95" s="6"/>
      <c r="E95" s="150"/>
      <c r="F95" s="142"/>
      <c r="G95" s="144"/>
      <c r="H95" s="1"/>
      <c r="I95" s="5"/>
      <c r="J95" s="1"/>
      <c r="K95" s="5"/>
      <c r="L95" s="1"/>
      <c r="M95" s="5"/>
    </row>
    <row r="96" spans="1:13" ht="15" customHeight="1">
      <c r="A96" s="61"/>
      <c r="B96" s="61"/>
      <c r="C96" s="61"/>
      <c r="D96" s="6"/>
      <c r="E96" s="150"/>
      <c r="F96" s="142"/>
      <c r="G96" s="144"/>
      <c r="H96" s="1"/>
      <c r="I96" s="5"/>
      <c r="J96" s="1"/>
      <c r="K96" s="5"/>
      <c r="L96" s="1"/>
      <c r="M96" s="5"/>
    </row>
    <row r="97" spans="1:13" ht="15" customHeight="1">
      <c r="A97" s="61"/>
      <c r="B97" s="61"/>
      <c r="C97" s="61"/>
      <c r="D97" s="6"/>
      <c r="E97" s="150"/>
      <c r="F97" s="142"/>
      <c r="G97" s="144"/>
      <c r="H97" s="1"/>
      <c r="I97" s="5"/>
      <c r="J97" s="1"/>
      <c r="K97" s="5"/>
      <c r="L97" s="1"/>
      <c r="M97" s="5"/>
    </row>
    <row r="98" spans="1:13" ht="15" customHeight="1">
      <c r="A98" s="61"/>
      <c r="B98" s="61"/>
      <c r="C98" s="61"/>
      <c r="D98" s="6"/>
      <c r="E98" s="150"/>
      <c r="F98" s="142"/>
      <c r="G98" s="144"/>
      <c r="H98" s="1"/>
      <c r="I98" s="5"/>
      <c r="J98" s="1"/>
      <c r="K98" s="5"/>
      <c r="L98" s="1"/>
      <c r="M98" s="5"/>
    </row>
    <row r="99" spans="1:13" ht="15" customHeight="1">
      <c r="A99" s="61"/>
      <c r="B99" s="61"/>
      <c r="C99" s="61"/>
      <c r="D99" s="6"/>
      <c r="E99" s="150"/>
      <c r="F99" s="142"/>
      <c r="G99" s="144"/>
      <c r="H99" s="1"/>
      <c r="I99" s="5"/>
      <c r="J99" s="1"/>
      <c r="K99" s="5"/>
      <c r="L99" s="1"/>
      <c r="M99" s="5"/>
    </row>
    <row r="100" spans="1:13" ht="15" customHeight="1">
      <c r="A100" s="61"/>
      <c r="B100" s="61"/>
      <c r="C100" s="61"/>
      <c r="D100" s="6"/>
      <c r="E100" s="150"/>
      <c r="F100" s="142"/>
      <c r="G100" s="144"/>
      <c r="H100" s="1"/>
      <c r="I100" s="5"/>
      <c r="J100" s="1"/>
      <c r="K100" s="5"/>
      <c r="L100" s="1"/>
      <c r="M100" s="5"/>
    </row>
    <row r="101" spans="1:13" ht="15" customHeight="1">
      <c r="A101" s="61"/>
      <c r="B101" s="61"/>
      <c r="C101" s="61"/>
      <c r="D101" s="6"/>
      <c r="E101" s="150"/>
      <c r="F101" s="142"/>
      <c r="G101" s="144"/>
      <c r="H101" s="1"/>
      <c r="I101" s="5"/>
      <c r="J101" s="1"/>
      <c r="K101" s="5"/>
      <c r="L101" s="1"/>
      <c r="M101" s="5"/>
    </row>
    <row r="102" spans="1:13" ht="15" customHeight="1">
      <c r="A102" s="61"/>
      <c r="B102" s="61"/>
      <c r="C102" s="61"/>
      <c r="D102" s="6"/>
      <c r="E102" s="150"/>
      <c r="F102" s="142"/>
      <c r="G102" s="144"/>
      <c r="H102" s="1"/>
      <c r="I102" s="5"/>
      <c r="J102" s="1"/>
      <c r="K102" s="5"/>
      <c r="L102" s="1"/>
      <c r="M102" s="5"/>
    </row>
    <row r="103" spans="1:13" ht="15" customHeight="1">
      <c r="A103" s="61"/>
      <c r="B103" s="61"/>
      <c r="C103" s="61"/>
      <c r="D103" s="6"/>
      <c r="E103" s="150"/>
      <c r="F103" s="142"/>
      <c r="G103" s="144"/>
      <c r="H103" s="1"/>
      <c r="I103" s="5"/>
      <c r="J103" s="1"/>
      <c r="K103" s="5"/>
      <c r="L103" s="1"/>
      <c r="M103" s="5"/>
    </row>
    <row r="104" spans="1:13" ht="15" customHeight="1">
      <c r="A104" s="61"/>
      <c r="B104" s="61"/>
      <c r="C104" s="61"/>
      <c r="D104" s="6"/>
      <c r="E104" s="152"/>
      <c r="F104" s="142"/>
      <c r="G104" s="144"/>
      <c r="H104" s="1"/>
      <c r="I104" s="5"/>
      <c r="J104" s="1"/>
      <c r="K104" s="5"/>
      <c r="L104" s="1"/>
      <c r="M104" s="5"/>
    </row>
    <row r="105" spans="1:13" ht="15" customHeight="1">
      <c r="A105" s="61"/>
      <c r="B105" s="61"/>
      <c r="C105" s="61"/>
      <c r="D105" s="6"/>
      <c r="E105" s="150"/>
      <c r="F105" s="142"/>
      <c r="G105" s="144"/>
      <c r="H105" s="1"/>
      <c r="I105" s="5"/>
      <c r="J105" s="1"/>
      <c r="K105" s="5"/>
      <c r="L105" s="1"/>
      <c r="M105" s="5"/>
    </row>
    <row r="106" spans="1:13" ht="15" customHeight="1">
      <c r="A106" s="61"/>
      <c r="B106" s="61"/>
      <c r="C106" s="61"/>
      <c r="D106" s="6"/>
      <c r="E106" s="150"/>
      <c r="F106" s="142"/>
      <c r="G106" s="144"/>
      <c r="H106" s="1"/>
      <c r="I106" s="5"/>
      <c r="J106" s="1"/>
      <c r="K106" s="5"/>
      <c r="L106" s="1"/>
      <c r="M106" s="5"/>
    </row>
    <row r="107" spans="1:13" ht="15" customHeight="1">
      <c r="A107" s="61"/>
      <c r="B107" s="61"/>
      <c r="C107" s="61"/>
      <c r="D107" s="6"/>
      <c r="E107" s="150"/>
      <c r="F107" s="142"/>
      <c r="G107" s="144"/>
      <c r="H107" s="1"/>
      <c r="I107" s="5"/>
      <c r="J107" s="1"/>
      <c r="K107" s="5"/>
      <c r="L107" s="1"/>
      <c r="M107" s="5"/>
    </row>
    <row r="108" spans="1:13" ht="15" customHeight="1">
      <c r="A108" s="61"/>
      <c r="B108" s="61"/>
      <c r="C108" s="61"/>
      <c r="D108" s="6"/>
      <c r="E108" s="4"/>
      <c r="F108" s="1"/>
      <c r="G108" s="5"/>
      <c r="H108" s="1"/>
      <c r="I108" s="5"/>
      <c r="J108" s="1"/>
      <c r="K108" s="5"/>
      <c r="L108" s="1"/>
      <c r="M108" s="5"/>
    </row>
    <row r="109" spans="1:13" ht="15" customHeight="1">
      <c r="A109" s="61"/>
      <c r="B109" s="61"/>
      <c r="C109" s="61"/>
      <c r="D109" s="6"/>
      <c r="E109" s="4"/>
      <c r="F109" s="1"/>
      <c r="G109" s="5"/>
      <c r="H109" s="1"/>
      <c r="I109" s="5"/>
      <c r="J109" s="1"/>
      <c r="K109" s="5"/>
      <c r="L109" s="1"/>
      <c r="M109" s="5"/>
    </row>
    <row r="110" spans="1:13" ht="15" customHeight="1">
      <c r="A110" s="61"/>
      <c r="B110" s="61"/>
      <c r="C110" s="61"/>
      <c r="D110" s="6"/>
      <c r="E110" s="4"/>
      <c r="F110" s="1"/>
      <c r="G110" s="5"/>
      <c r="H110" s="1"/>
      <c r="I110" s="5"/>
      <c r="J110" s="1"/>
      <c r="K110" s="5"/>
      <c r="L110" s="1"/>
      <c r="M110" s="5"/>
    </row>
    <row r="111" spans="1:13" ht="15" customHeight="1">
      <c r="A111" s="61"/>
      <c r="B111" s="61"/>
      <c r="C111" s="61"/>
      <c r="D111" s="6"/>
      <c r="E111" s="4"/>
      <c r="F111" s="1"/>
      <c r="G111" s="5"/>
      <c r="H111" s="1"/>
      <c r="I111" s="5"/>
      <c r="J111" s="1"/>
      <c r="K111" s="5"/>
      <c r="L111" s="1"/>
      <c r="M111" s="5"/>
    </row>
    <row r="112" spans="1:13" ht="15" customHeight="1">
      <c r="A112" s="61"/>
      <c r="B112" s="61"/>
      <c r="C112" s="61"/>
      <c r="D112" s="6"/>
      <c r="E112" s="4"/>
      <c r="F112" s="1"/>
      <c r="G112" s="5"/>
      <c r="H112" s="1"/>
      <c r="I112" s="5"/>
      <c r="J112" s="1"/>
      <c r="K112" s="5"/>
      <c r="L112" s="1"/>
      <c r="M112" s="5"/>
    </row>
    <row r="113" spans="1:13" ht="15" customHeight="1">
      <c r="A113" s="61"/>
      <c r="B113" s="61"/>
      <c r="C113" s="61"/>
      <c r="D113" s="6"/>
      <c r="E113" s="4"/>
      <c r="F113" s="1"/>
      <c r="G113" s="5"/>
      <c r="H113" s="1"/>
      <c r="I113" s="5"/>
      <c r="J113" s="1"/>
      <c r="K113" s="5"/>
      <c r="L113" s="1"/>
      <c r="M113" s="5"/>
    </row>
    <row r="114" spans="1:13" ht="15" customHeight="1">
      <c r="A114" s="61"/>
      <c r="B114" s="61"/>
      <c r="C114" s="61"/>
      <c r="D114" s="6"/>
      <c r="E114" s="4"/>
      <c r="F114" s="1"/>
      <c r="G114" s="5"/>
      <c r="H114" s="1"/>
      <c r="I114" s="5"/>
      <c r="J114" s="1"/>
      <c r="K114" s="5"/>
      <c r="L114" s="1"/>
      <c r="M114" s="5"/>
    </row>
    <row r="115" spans="1:13" ht="15" customHeight="1">
      <c r="A115" s="61"/>
      <c r="B115" s="61"/>
      <c r="C115" s="61"/>
      <c r="D115" s="6"/>
      <c r="E115" s="4"/>
      <c r="F115" s="1"/>
      <c r="G115" s="5"/>
      <c r="H115" s="1"/>
      <c r="I115" s="5"/>
      <c r="J115" s="1"/>
      <c r="K115" s="5"/>
      <c r="L115" s="1"/>
      <c r="M115" s="5"/>
    </row>
    <row r="116" spans="1:13" ht="15" customHeight="1">
      <c r="A116" s="61"/>
      <c r="B116" s="61"/>
      <c r="C116" s="61"/>
      <c r="D116" s="6"/>
      <c r="E116" s="4"/>
      <c r="F116" s="1"/>
      <c r="G116" s="5"/>
      <c r="H116" s="1"/>
      <c r="I116" s="5"/>
      <c r="J116" s="1"/>
      <c r="K116" s="5"/>
      <c r="L116" s="1"/>
      <c r="M116" s="5"/>
    </row>
    <row r="117" spans="1:13" ht="15" customHeight="1">
      <c r="A117" s="61"/>
      <c r="B117" s="61"/>
      <c r="C117" s="61"/>
      <c r="D117" s="6"/>
      <c r="E117" s="4"/>
      <c r="F117" s="1"/>
      <c r="G117" s="5"/>
      <c r="H117" s="1"/>
      <c r="I117" s="5"/>
      <c r="J117" s="1"/>
      <c r="K117" s="5"/>
      <c r="L117" s="1"/>
      <c r="M117" s="5"/>
    </row>
    <row r="118" spans="1:13" ht="15" customHeight="1">
      <c r="A118" s="61"/>
      <c r="B118" s="61"/>
      <c r="C118" s="61"/>
      <c r="D118" s="6"/>
      <c r="E118" s="4"/>
      <c r="F118" s="1"/>
      <c r="G118" s="5"/>
      <c r="H118" s="1"/>
      <c r="I118" s="5"/>
      <c r="J118" s="1"/>
      <c r="K118" s="5"/>
      <c r="L118" s="1"/>
      <c r="M118" s="5"/>
    </row>
    <row r="119" spans="1:13" ht="15" customHeight="1">
      <c r="A119" s="61"/>
      <c r="B119" s="61"/>
      <c r="C119" s="61"/>
      <c r="D119" s="6"/>
      <c r="E119" s="4"/>
      <c r="F119" s="1"/>
      <c r="G119" s="5"/>
      <c r="H119" s="1"/>
      <c r="I119" s="5"/>
      <c r="J119" s="1"/>
      <c r="K119" s="5"/>
      <c r="L119" s="1"/>
      <c r="M119" s="5"/>
    </row>
    <row r="120" spans="1:13" ht="15" customHeight="1">
      <c r="A120" s="61"/>
      <c r="B120" s="61"/>
      <c r="C120" s="61"/>
      <c r="D120" s="6"/>
      <c r="E120" s="4"/>
      <c r="F120" s="1"/>
      <c r="G120" s="5"/>
      <c r="H120" s="1"/>
      <c r="I120" s="5"/>
      <c r="J120" s="1"/>
      <c r="K120" s="5"/>
      <c r="L120" s="1"/>
      <c r="M120" s="5"/>
    </row>
  </sheetData>
  <mergeCells count="102">
    <mergeCell ref="F2:K3"/>
    <mergeCell ref="B10:C10"/>
    <mergeCell ref="B11:C11"/>
    <mergeCell ref="B14:C14"/>
    <mergeCell ref="B15:C15"/>
    <mergeCell ref="D11:E11"/>
    <mergeCell ref="F11:G11"/>
    <mergeCell ref="H11:I11"/>
    <mergeCell ref="J11:K11"/>
    <mergeCell ref="H15:I15"/>
    <mergeCell ref="J15:K15"/>
    <mergeCell ref="G6:I6"/>
    <mergeCell ref="G7:I7"/>
    <mergeCell ref="A41:A64"/>
    <mergeCell ref="B41:C41"/>
    <mergeCell ref="D41:E41"/>
    <mergeCell ref="F41:G41"/>
    <mergeCell ref="H41:I41"/>
    <mergeCell ref="B54:C54"/>
    <mergeCell ref="D54:E54"/>
    <mergeCell ref="B30:C30"/>
    <mergeCell ref="D30:E30"/>
    <mergeCell ref="F30:G30"/>
    <mergeCell ref="H30:I30"/>
    <mergeCell ref="L41:M41"/>
    <mergeCell ref="B42:C42"/>
    <mergeCell ref="B60:C60"/>
    <mergeCell ref="D60:E60"/>
    <mergeCell ref="J60:K60"/>
    <mergeCell ref="D42:E42"/>
    <mergeCell ref="J42:K42"/>
    <mergeCell ref="B48:C48"/>
    <mergeCell ref="D48:E48"/>
    <mergeCell ref="J48:K48"/>
    <mergeCell ref="J54:K54"/>
    <mergeCell ref="J41:K41"/>
    <mergeCell ref="L34:M34"/>
    <mergeCell ref="A34:A40"/>
    <mergeCell ref="B34:C34"/>
    <mergeCell ref="D34:E34"/>
    <mergeCell ref="F34:G34"/>
    <mergeCell ref="H34:I34"/>
    <mergeCell ref="B35:C35"/>
    <mergeCell ref="D35:E35"/>
    <mergeCell ref="F35:G35"/>
    <mergeCell ref="H35:I35"/>
    <mergeCell ref="L35:M35"/>
    <mergeCell ref="J35:K35"/>
    <mergeCell ref="L30:M30"/>
    <mergeCell ref="L25:M25"/>
    <mergeCell ref="A28:A33"/>
    <mergeCell ref="B28:C28"/>
    <mergeCell ref="D28:E28"/>
    <mergeCell ref="F28:G28"/>
    <mergeCell ref="H28:I28"/>
    <mergeCell ref="J28:K28"/>
    <mergeCell ref="L28:M28"/>
    <mergeCell ref="B25:C25"/>
    <mergeCell ref="D25:E25"/>
    <mergeCell ref="F25:G25"/>
    <mergeCell ref="H25:I25"/>
    <mergeCell ref="J25:K25"/>
    <mergeCell ref="J30:K30"/>
    <mergeCell ref="B20:C20"/>
    <mergeCell ref="D20:E20"/>
    <mergeCell ref="F20:G20"/>
    <mergeCell ref="H20:I20"/>
    <mergeCell ref="L20:M20"/>
    <mergeCell ref="J20:K20"/>
    <mergeCell ref="D15:E15"/>
    <mergeCell ref="F15:G15"/>
    <mergeCell ref="A24:A27"/>
    <mergeCell ref="B24:C24"/>
    <mergeCell ref="D24:E24"/>
    <mergeCell ref="F24:G24"/>
    <mergeCell ref="H24:I24"/>
    <mergeCell ref="J24:K24"/>
    <mergeCell ref="L24:M24"/>
    <mergeCell ref="B66:C66"/>
    <mergeCell ref="A65:A68"/>
    <mergeCell ref="B65:C65"/>
    <mergeCell ref="L11:M11"/>
    <mergeCell ref="A10:A13"/>
    <mergeCell ref="D10:E10"/>
    <mergeCell ref="F10:G10"/>
    <mergeCell ref="H10:I10"/>
    <mergeCell ref="J10:K10"/>
    <mergeCell ref="L10:M10"/>
    <mergeCell ref="L15:M15"/>
    <mergeCell ref="A14:A17"/>
    <mergeCell ref="D14:E14"/>
    <mergeCell ref="F14:G14"/>
    <mergeCell ref="H14:I14"/>
    <mergeCell ref="J14:K14"/>
    <mergeCell ref="L14:M14"/>
    <mergeCell ref="L18:M18"/>
    <mergeCell ref="A18:A23"/>
    <mergeCell ref="B18:C18"/>
    <mergeCell ref="D18:E18"/>
    <mergeCell ref="F18:G18"/>
    <mergeCell ref="H18:I18"/>
    <mergeCell ref="J18:K18"/>
  </mergeCells>
  <pageMargins left="0.28000000000000003" right="0.19685039370078741" top="0.35433070866141736" bottom="0.35433070866141736" header="0.31496062992125984" footer="0.31496062992125984"/>
  <pageSetup paperSize="14" scale="85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3:G67"/>
  <sheetViews>
    <sheetView zoomScaleNormal="100" workbookViewId="0">
      <pane ySplit="5" topLeftCell="A6" activePane="bottomLeft" state="frozen"/>
      <selection pane="bottomLeft" sqref="A1:XFD1048576"/>
    </sheetView>
  </sheetViews>
  <sheetFormatPr baseColWidth="10" defaultColWidth="11.42578125" defaultRowHeight="14.25"/>
  <cols>
    <col min="1" max="1" width="3.28515625" style="334" bestFit="1" customWidth="1"/>
    <col min="2" max="2" width="48" style="360" customWidth="1"/>
    <col min="3" max="3" width="13" style="2" customWidth="1"/>
    <col min="4" max="4" width="15.7109375" style="2" customWidth="1"/>
    <col min="5" max="5" width="37.140625" style="354" customWidth="1"/>
    <col min="6" max="6" width="35.5703125" style="356" customWidth="1"/>
    <col min="7" max="7" width="21.140625" style="358" bestFit="1" customWidth="1"/>
    <col min="8" max="16384" width="11.42578125" style="2"/>
  </cols>
  <sheetData>
    <row r="3" spans="1:7">
      <c r="E3" s="642" t="s">
        <v>210</v>
      </c>
      <c r="F3" s="642"/>
      <c r="G3" s="642"/>
    </row>
    <row r="5" spans="1:7" s="351" customFormat="1">
      <c r="A5" s="348"/>
      <c r="B5" s="361" t="s">
        <v>10</v>
      </c>
      <c r="C5" s="349" t="s">
        <v>170</v>
      </c>
      <c r="D5" s="349" t="s">
        <v>211</v>
      </c>
      <c r="E5" s="349" t="s">
        <v>171</v>
      </c>
      <c r="F5" s="349" t="s">
        <v>177</v>
      </c>
      <c r="G5" s="350" t="s">
        <v>187</v>
      </c>
    </row>
    <row r="6" spans="1:7" ht="21.95" hidden="1" customHeight="1">
      <c r="A6" s="345">
        <v>1</v>
      </c>
      <c r="B6" s="362" t="s">
        <v>169</v>
      </c>
      <c r="C6" s="346">
        <v>8670072</v>
      </c>
      <c r="D6" s="346">
        <v>3173033702</v>
      </c>
      <c r="E6" s="352" t="s">
        <v>203</v>
      </c>
      <c r="F6" s="355" t="s">
        <v>220</v>
      </c>
      <c r="G6" s="357">
        <v>42765</v>
      </c>
    </row>
    <row r="7" spans="1:7" ht="21.95" hidden="1" customHeight="1">
      <c r="A7" s="345">
        <v>2</v>
      </c>
      <c r="B7" s="362" t="s">
        <v>11</v>
      </c>
      <c r="C7" s="346">
        <v>8768939</v>
      </c>
      <c r="D7" s="346">
        <v>3173749029</v>
      </c>
      <c r="E7" s="352" t="s">
        <v>180</v>
      </c>
      <c r="F7" s="355" t="s">
        <v>221</v>
      </c>
      <c r="G7" s="357">
        <v>42867</v>
      </c>
    </row>
    <row r="8" spans="1:7" ht="21.95" hidden="1" customHeight="1">
      <c r="A8" s="345">
        <v>3</v>
      </c>
      <c r="B8" s="362" t="s">
        <v>12</v>
      </c>
      <c r="C8" s="346">
        <v>8772456</v>
      </c>
      <c r="D8" s="346">
        <v>3183082337</v>
      </c>
      <c r="E8" s="352" t="s">
        <v>191</v>
      </c>
      <c r="F8" s="355"/>
      <c r="G8" s="357">
        <v>42936</v>
      </c>
    </row>
    <row r="9" spans="1:7" ht="21.95" hidden="1" customHeight="1">
      <c r="A9" s="345">
        <v>4</v>
      </c>
      <c r="B9" s="362" t="s">
        <v>6</v>
      </c>
      <c r="C9" s="346">
        <v>8760819</v>
      </c>
      <c r="D9" s="346">
        <v>3178535983</v>
      </c>
      <c r="E9" s="352" t="s">
        <v>181</v>
      </c>
      <c r="F9" s="355" t="s">
        <v>234</v>
      </c>
      <c r="G9" s="357">
        <v>42865</v>
      </c>
    </row>
    <row r="10" spans="1:7" ht="21.95" hidden="1" customHeight="1">
      <c r="A10" s="345">
        <v>5</v>
      </c>
      <c r="B10" s="362" t="s">
        <v>13</v>
      </c>
      <c r="C10" s="346">
        <v>8622153</v>
      </c>
      <c r="D10" s="346">
        <v>3016399035</v>
      </c>
      <c r="E10" s="352" t="s">
        <v>192</v>
      </c>
      <c r="F10" s="355"/>
      <c r="G10" s="357"/>
    </row>
    <row r="11" spans="1:7" ht="21.95" hidden="1" customHeight="1">
      <c r="A11" s="345">
        <v>6</v>
      </c>
      <c r="B11" s="362" t="s">
        <v>14</v>
      </c>
      <c r="C11" s="346">
        <v>8623611</v>
      </c>
      <c r="D11" s="346">
        <v>3157479500</v>
      </c>
      <c r="E11" s="353"/>
      <c r="F11" s="355" t="s">
        <v>222</v>
      </c>
      <c r="G11" s="357">
        <v>42947</v>
      </c>
    </row>
    <row r="12" spans="1:7" ht="21.95" hidden="1" customHeight="1">
      <c r="A12" s="345">
        <v>7</v>
      </c>
      <c r="B12" s="362" t="s">
        <v>15</v>
      </c>
      <c r="C12" s="347">
        <v>8762801</v>
      </c>
      <c r="D12" s="347" t="s">
        <v>182</v>
      </c>
      <c r="E12" s="353"/>
      <c r="F12" s="355" t="s">
        <v>238</v>
      </c>
      <c r="G12" s="357">
        <v>42846</v>
      </c>
    </row>
    <row r="13" spans="1:7" ht="21.95" hidden="1" customHeight="1">
      <c r="A13" s="345">
        <v>8</v>
      </c>
      <c r="B13" s="362" t="s">
        <v>16</v>
      </c>
      <c r="C13" s="346">
        <v>8661834</v>
      </c>
      <c r="D13" s="346">
        <v>3115327014</v>
      </c>
      <c r="E13" s="352" t="s">
        <v>193</v>
      </c>
      <c r="F13" s="355"/>
      <c r="G13" s="357">
        <v>43019</v>
      </c>
    </row>
    <row r="14" spans="1:7" ht="21.95" hidden="1" customHeight="1">
      <c r="A14" s="345">
        <v>9</v>
      </c>
      <c r="B14" s="362" t="s">
        <v>17</v>
      </c>
      <c r="C14" s="346"/>
      <c r="D14" s="346">
        <v>3144660329</v>
      </c>
      <c r="E14" s="352" t="s">
        <v>194</v>
      </c>
      <c r="F14" s="355"/>
      <c r="G14" s="357">
        <v>42992</v>
      </c>
    </row>
    <row r="15" spans="1:7" ht="21.95" customHeight="1">
      <c r="A15" s="345">
        <v>10</v>
      </c>
      <c r="B15" s="362" t="s">
        <v>18</v>
      </c>
      <c r="C15" s="346">
        <v>8768891</v>
      </c>
      <c r="D15" s="346">
        <v>3132541549</v>
      </c>
      <c r="E15" s="353"/>
      <c r="F15" s="355" t="s">
        <v>212</v>
      </c>
      <c r="G15" s="357">
        <v>42956</v>
      </c>
    </row>
    <row r="16" spans="1:7" ht="21.95" hidden="1" customHeight="1">
      <c r="A16" s="345">
        <v>11</v>
      </c>
      <c r="B16" s="362" t="s">
        <v>19</v>
      </c>
      <c r="C16" s="346"/>
      <c r="D16" s="346">
        <v>3123935260</v>
      </c>
      <c r="E16" s="352" t="s">
        <v>179</v>
      </c>
      <c r="F16" s="355" t="s">
        <v>223</v>
      </c>
      <c r="G16" s="357">
        <v>42787</v>
      </c>
    </row>
    <row r="17" spans="1:7" ht="21.95" hidden="1" customHeight="1">
      <c r="A17" s="345">
        <v>12</v>
      </c>
      <c r="B17" s="362" t="s">
        <v>20</v>
      </c>
      <c r="C17" s="346">
        <v>8673894</v>
      </c>
      <c r="D17" s="346">
        <v>3165091597</v>
      </c>
      <c r="E17" s="352" t="s">
        <v>186</v>
      </c>
      <c r="F17" s="355" t="s">
        <v>224</v>
      </c>
      <c r="G17" s="357">
        <v>42812</v>
      </c>
    </row>
    <row r="18" spans="1:7" ht="21.95" hidden="1" customHeight="1">
      <c r="A18" s="345">
        <v>13</v>
      </c>
      <c r="B18" s="362" t="s">
        <v>21</v>
      </c>
      <c r="C18" s="346">
        <v>8764740</v>
      </c>
      <c r="D18" s="346">
        <v>3138334931</v>
      </c>
      <c r="E18" s="353"/>
      <c r="F18" s="355" t="s">
        <v>213</v>
      </c>
      <c r="G18" s="357">
        <v>42992</v>
      </c>
    </row>
    <row r="19" spans="1:7" ht="21.95" hidden="1" customHeight="1">
      <c r="A19" s="345">
        <v>14</v>
      </c>
      <c r="B19" s="362" t="s">
        <v>22</v>
      </c>
      <c r="C19" s="346"/>
      <c r="D19" s="346">
        <v>3204244350</v>
      </c>
      <c r="E19" s="352" t="s">
        <v>176</v>
      </c>
      <c r="F19" s="355" t="s">
        <v>239</v>
      </c>
      <c r="G19" s="357">
        <v>43032</v>
      </c>
    </row>
    <row r="20" spans="1:7" ht="21.95" hidden="1" customHeight="1">
      <c r="A20" s="345">
        <v>15</v>
      </c>
      <c r="B20" s="362" t="s">
        <v>23</v>
      </c>
      <c r="C20" s="346">
        <v>8769662</v>
      </c>
      <c r="D20" s="346">
        <v>3133918517</v>
      </c>
      <c r="E20" s="352" t="s">
        <v>190</v>
      </c>
      <c r="F20" s="355" t="s">
        <v>225</v>
      </c>
      <c r="G20" s="357">
        <v>43060</v>
      </c>
    </row>
    <row r="21" spans="1:7" ht="21.95" hidden="1" customHeight="1">
      <c r="A21" s="345">
        <v>16</v>
      </c>
      <c r="B21" s="362" t="s">
        <v>24</v>
      </c>
      <c r="C21" s="346">
        <v>8769777</v>
      </c>
      <c r="D21" s="346">
        <v>3167478958</v>
      </c>
      <c r="E21" s="353"/>
      <c r="F21" s="355" t="s">
        <v>240</v>
      </c>
      <c r="G21" s="357">
        <v>43066</v>
      </c>
    </row>
    <row r="22" spans="1:7" ht="21.95" hidden="1" customHeight="1">
      <c r="A22" s="345">
        <v>17</v>
      </c>
      <c r="B22" s="362" t="s">
        <v>25</v>
      </c>
      <c r="C22" s="346">
        <v>8767793</v>
      </c>
      <c r="D22" s="346">
        <v>3124808959</v>
      </c>
      <c r="E22" s="352" t="s">
        <v>195</v>
      </c>
      <c r="F22" s="355" t="s">
        <v>226</v>
      </c>
      <c r="G22" s="357">
        <v>42795</v>
      </c>
    </row>
    <row r="23" spans="1:7" ht="21.95" hidden="1" customHeight="1">
      <c r="A23" s="345">
        <v>18</v>
      </c>
      <c r="B23" s="362" t="s">
        <v>26</v>
      </c>
      <c r="C23" s="346">
        <v>8661202</v>
      </c>
      <c r="D23" s="346">
        <v>3184812473</v>
      </c>
      <c r="E23" s="352" t="s">
        <v>188</v>
      </c>
      <c r="F23" s="355" t="s">
        <v>227</v>
      </c>
      <c r="G23" s="357">
        <v>42872</v>
      </c>
    </row>
    <row r="24" spans="1:7" ht="21.95" hidden="1" customHeight="1">
      <c r="A24" s="345">
        <v>19</v>
      </c>
      <c r="B24" s="362" t="s">
        <v>27</v>
      </c>
      <c r="C24" s="346">
        <v>8764840</v>
      </c>
      <c r="D24" s="346">
        <v>3102126084</v>
      </c>
      <c r="E24" s="353"/>
      <c r="F24" s="355" t="s">
        <v>235</v>
      </c>
      <c r="G24" s="357">
        <v>43070</v>
      </c>
    </row>
    <row r="25" spans="1:7" ht="21.95" hidden="1" customHeight="1">
      <c r="A25" s="345">
        <v>20</v>
      </c>
      <c r="B25" s="362" t="s">
        <v>208</v>
      </c>
      <c r="C25" s="346">
        <v>8763027</v>
      </c>
      <c r="D25" s="346">
        <v>3138445783</v>
      </c>
      <c r="E25" s="359" t="s">
        <v>214</v>
      </c>
      <c r="F25" s="355" t="s">
        <v>236</v>
      </c>
      <c r="G25" s="357">
        <v>42821</v>
      </c>
    </row>
    <row r="26" spans="1:7" ht="21.95" hidden="1" customHeight="1">
      <c r="A26" s="345">
        <v>21</v>
      </c>
      <c r="B26" s="362" t="s">
        <v>29</v>
      </c>
      <c r="C26" s="346">
        <v>8763490</v>
      </c>
      <c r="D26" s="346">
        <v>3155344343</v>
      </c>
      <c r="E26" s="352" t="s">
        <v>173</v>
      </c>
      <c r="F26" s="355" t="s">
        <v>174</v>
      </c>
      <c r="G26" s="357">
        <v>42793</v>
      </c>
    </row>
    <row r="27" spans="1:7" ht="21.95" hidden="1" customHeight="1">
      <c r="A27" s="345">
        <v>22</v>
      </c>
      <c r="B27" s="362" t="s">
        <v>2</v>
      </c>
      <c r="C27" s="346">
        <v>8763020</v>
      </c>
      <c r="D27" s="346">
        <v>3134554303</v>
      </c>
      <c r="E27" s="352" t="s">
        <v>196</v>
      </c>
      <c r="F27" s="355" t="s">
        <v>215</v>
      </c>
      <c r="G27" s="357">
        <v>43095</v>
      </c>
    </row>
    <row r="28" spans="1:7" ht="21.95" hidden="1" customHeight="1">
      <c r="A28" s="345">
        <v>23</v>
      </c>
      <c r="B28" s="362" t="s">
        <v>43</v>
      </c>
      <c r="C28" s="346"/>
      <c r="D28" s="346"/>
      <c r="E28" s="353"/>
      <c r="F28" s="355"/>
      <c r="G28" s="357"/>
    </row>
    <row r="29" spans="1:7" ht="21.95" hidden="1" customHeight="1">
      <c r="A29" s="345">
        <v>24</v>
      </c>
      <c r="B29" s="362" t="s">
        <v>30</v>
      </c>
      <c r="C29" s="346">
        <v>8626429</v>
      </c>
      <c r="D29" s="346">
        <v>3203444597</v>
      </c>
      <c r="E29" s="352" t="s">
        <v>172</v>
      </c>
      <c r="F29" s="355" t="s">
        <v>175</v>
      </c>
      <c r="G29" s="357">
        <v>43059</v>
      </c>
    </row>
    <row r="30" spans="1:7" ht="21.95" hidden="1" customHeight="1">
      <c r="A30" s="345">
        <v>25</v>
      </c>
      <c r="B30" s="362" t="s">
        <v>62</v>
      </c>
      <c r="C30" s="346">
        <v>8640463</v>
      </c>
      <c r="D30" s="346">
        <v>3005553429</v>
      </c>
      <c r="E30" s="352" t="s">
        <v>202</v>
      </c>
      <c r="F30" s="355" t="s">
        <v>228</v>
      </c>
      <c r="G30" s="357">
        <v>43050</v>
      </c>
    </row>
    <row r="31" spans="1:7" ht="21.95" hidden="1" customHeight="1">
      <c r="A31" s="345">
        <v>26</v>
      </c>
      <c r="B31" s="362" t="s">
        <v>31</v>
      </c>
      <c r="C31" s="346">
        <v>8761959</v>
      </c>
      <c r="D31" s="346">
        <v>3134294209</v>
      </c>
      <c r="E31" s="359" t="s">
        <v>216</v>
      </c>
      <c r="F31" s="355" t="s">
        <v>241</v>
      </c>
      <c r="G31" s="357">
        <v>42750</v>
      </c>
    </row>
    <row r="32" spans="1:7" ht="21.95" hidden="1" customHeight="1">
      <c r="A32" s="345">
        <v>27</v>
      </c>
      <c r="B32" s="362" t="s">
        <v>112</v>
      </c>
      <c r="C32" s="346">
        <v>8769228</v>
      </c>
      <c r="D32" s="346">
        <v>3102706976</v>
      </c>
      <c r="E32" s="353"/>
      <c r="F32" s="355" t="s">
        <v>242</v>
      </c>
      <c r="G32" s="357">
        <v>42855</v>
      </c>
    </row>
    <row r="33" spans="1:7" ht="21.95" hidden="1" customHeight="1">
      <c r="A33" s="345">
        <v>28</v>
      </c>
      <c r="B33" s="362" t="s">
        <v>59</v>
      </c>
      <c r="C33" s="346"/>
      <c r="D33" s="346">
        <v>3132201022</v>
      </c>
      <c r="E33" s="352" t="s">
        <v>184</v>
      </c>
      <c r="F33" s="355" t="s">
        <v>243</v>
      </c>
      <c r="G33" s="357">
        <v>42776</v>
      </c>
    </row>
    <row r="34" spans="1:7" ht="21.95" hidden="1" customHeight="1">
      <c r="A34" s="345">
        <v>29</v>
      </c>
      <c r="B34" s="362" t="s">
        <v>32</v>
      </c>
      <c r="C34" s="346">
        <v>8662967</v>
      </c>
      <c r="D34" s="346"/>
      <c r="E34" s="353"/>
      <c r="F34" s="355" t="s">
        <v>244</v>
      </c>
      <c r="G34" s="357">
        <v>42865</v>
      </c>
    </row>
    <row r="35" spans="1:7" ht="21.95" hidden="1" customHeight="1">
      <c r="A35" s="345">
        <v>30</v>
      </c>
      <c r="B35" s="362" t="s">
        <v>4</v>
      </c>
      <c r="C35" s="346">
        <v>8673894</v>
      </c>
      <c r="D35" s="346">
        <v>3103442142</v>
      </c>
      <c r="E35" s="352" t="s">
        <v>185</v>
      </c>
      <c r="F35" s="355" t="s">
        <v>245</v>
      </c>
      <c r="G35" s="357">
        <v>42999</v>
      </c>
    </row>
    <row r="36" spans="1:7" ht="21.95" hidden="1" customHeight="1">
      <c r="A36" s="345">
        <v>31</v>
      </c>
      <c r="B36" s="362" t="s">
        <v>33</v>
      </c>
      <c r="C36" s="346">
        <v>8761338</v>
      </c>
      <c r="D36" s="346">
        <v>3118999752</v>
      </c>
      <c r="E36" s="352" t="s">
        <v>197</v>
      </c>
      <c r="F36" s="355" t="s">
        <v>230</v>
      </c>
      <c r="G36" s="357">
        <v>42926</v>
      </c>
    </row>
    <row r="37" spans="1:7" ht="21.95" hidden="1" customHeight="1">
      <c r="A37" s="345">
        <v>32</v>
      </c>
      <c r="B37" s="362" t="s">
        <v>3</v>
      </c>
      <c r="C37" s="346">
        <v>8767163</v>
      </c>
      <c r="D37" s="346">
        <v>3142299520</v>
      </c>
      <c r="E37" s="352" t="s">
        <v>198</v>
      </c>
      <c r="F37" s="355" t="s">
        <v>217</v>
      </c>
      <c r="G37" s="357">
        <v>43093</v>
      </c>
    </row>
    <row r="38" spans="1:7" ht="21.95" hidden="1" customHeight="1">
      <c r="A38" s="345">
        <v>33</v>
      </c>
      <c r="B38" s="362" t="s">
        <v>35</v>
      </c>
      <c r="C38" s="346">
        <v>8761421</v>
      </c>
      <c r="D38" s="346">
        <v>3173740476</v>
      </c>
      <c r="E38" s="353"/>
      <c r="F38" s="355" t="s">
        <v>231</v>
      </c>
      <c r="G38" s="357">
        <v>42984</v>
      </c>
    </row>
    <row r="39" spans="1:7" ht="21.95" hidden="1" customHeight="1">
      <c r="A39" s="345">
        <v>34</v>
      </c>
      <c r="B39" s="362" t="s">
        <v>8</v>
      </c>
      <c r="C39" s="346">
        <v>8637689</v>
      </c>
      <c r="D39" s="346">
        <v>3163528700</v>
      </c>
      <c r="E39" s="353" t="s">
        <v>178</v>
      </c>
      <c r="F39" s="355" t="s">
        <v>232</v>
      </c>
      <c r="G39" s="357">
        <v>43078</v>
      </c>
    </row>
    <row r="40" spans="1:7" ht="21.95" hidden="1" customHeight="1">
      <c r="A40" s="345">
        <v>35</v>
      </c>
      <c r="B40" s="362" t="s">
        <v>36</v>
      </c>
      <c r="C40" s="346">
        <v>8660341</v>
      </c>
      <c r="D40" s="346">
        <v>3107802941</v>
      </c>
      <c r="E40" s="353"/>
      <c r="F40" s="355" t="s">
        <v>223</v>
      </c>
      <c r="G40" s="357">
        <v>42796</v>
      </c>
    </row>
    <row r="41" spans="1:7" ht="21.95" hidden="1" customHeight="1">
      <c r="A41" s="345">
        <v>36</v>
      </c>
      <c r="B41" s="362" t="s">
        <v>5</v>
      </c>
      <c r="C41" s="346">
        <v>8643904</v>
      </c>
      <c r="D41" s="346">
        <v>3107662572</v>
      </c>
      <c r="E41" s="359" t="s">
        <v>218</v>
      </c>
      <c r="F41" s="355" t="s">
        <v>237</v>
      </c>
      <c r="G41" s="357">
        <v>43093</v>
      </c>
    </row>
    <row r="42" spans="1:7" ht="21.95" customHeight="1">
      <c r="A42" s="345">
        <v>37</v>
      </c>
      <c r="B42" s="362" t="s">
        <v>37</v>
      </c>
      <c r="C42" s="346">
        <v>8662967</v>
      </c>
      <c r="D42" s="346">
        <v>3213582264</v>
      </c>
      <c r="E42" s="353"/>
      <c r="F42" s="355" t="s">
        <v>229</v>
      </c>
      <c r="G42" s="357">
        <v>42958</v>
      </c>
    </row>
    <row r="43" spans="1:7" ht="21.95" hidden="1" customHeight="1">
      <c r="A43" s="345">
        <v>38</v>
      </c>
      <c r="B43" s="362" t="s">
        <v>7</v>
      </c>
      <c r="C43" s="346"/>
      <c r="D43" s="346">
        <v>3154941438</v>
      </c>
      <c r="E43" s="353"/>
      <c r="F43" s="355" t="s">
        <v>219</v>
      </c>
      <c r="G43" s="357">
        <v>43071</v>
      </c>
    </row>
    <row r="44" spans="1:7" ht="21.95" hidden="1" customHeight="1">
      <c r="A44" s="345">
        <v>39</v>
      </c>
      <c r="B44" s="362" t="s">
        <v>38</v>
      </c>
      <c r="C44" s="346">
        <v>8661071</v>
      </c>
      <c r="D44" s="346">
        <v>3158749848</v>
      </c>
      <c r="E44" s="352" t="s">
        <v>199</v>
      </c>
      <c r="F44" s="355"/>
      <c r="G44" s="357">
        <v>42847</v>
      </c>
    </row>
    <row r="45" spans="1:7" ht="21.95" hidden="1" customHeight="1">
      <c r="A45" s="345">
        <v>40</v>
      </c>
      <c r="B45" s="362" t="s">
        <v>39</v>
      </c>
      <c r="C45" s="346">
        <v>8761338</v>
      </c>
      <c r="D45" s="346">
        <v>3208182097</v>
      </c>
      <c r="E45" s="352" t="s">
        <v>200</v>
      </c>
      <c r="F45" s="355" t="s">
        <v>230</v>
      </c>
      <c r="G45" s="357">
        <v>42908</v>
      </c>
    </row>
    <row r="46" spans="1:7" ht="21.95" hidden="1" customHeight="1">
      <c r="A46" s="345">
        <v>41</v>
      </c>
      <c r="B46" s="362" t="s">
        <v>40</v>
      </c>
      <c r="C46" s="346">
        <v>8661202</v>
      </c>
      <c r="D46" s="346">
        <v>3155374573</v>
      </c>
      <c r="E46" s="352" t="s">
        <v>189</v>
      </c>
      <c r="F46" s="355" t="s">
        <v>233</v>
      </c>
      <c r="G46" s="357">
        <v>43042</v>
      </c>
    </row>
    <row r="47" spans="1:7" ht="21.95" hidden="1" customHeight="1">
      <c r="A47" s="345">
        <v>42</v>
      </c>
      <c r="B47" s="362" t="s">
        <v>65</v>
      </c>
      <c r="C47" s="346"/>
      <c r="D47" s="346">
        <v>3123281695</v>
      </c>
      <c r="E47" s="352" t="s">
        <v>183</v>
      </c>
      <c r="F47" s="355" t="s">
        <v>243</v>
      </c>
      <c r="G47" s="357">
        <v>43058</v>
      </c>
    </row>
    <row r="48" spans="1:7" ht="21.95" hidden="1" customHeight="1">
      <c r="A48" s="345">
        <v>43</v>
      </c>
      <c r="B48" s="362" t="s">
        <v>41</v>
      </c>
      <c r="C48" s="346">
        <v>8635908</v>
      </c>
      <c r="D48" s="346">
        <v>3165250467</v>
      </c>
      <c r="E48" s="352" t="s">
        <v>201</v>
      </c>
      <c r="F48" s="355"/>
      <c r="G48" s="357">
        <v>43006</v>
      </c>
    </row>
    <row r="49" s="2" customFormat="1" ht="20.100000000000001" customHeight="1"/>
    <row r="50" s="2" customFormat="1" ht="20.100000000000001" customHeight="1"/>
    <row r="51" s="2" customFormat="1" ht="20.100000000000001" customHeight="1"/>
    <row r="52" s="2" customFormat="1" ht="20.100000000000001" customHeight="1"/>
    <row r="53" s="2" customFormat="1" ht="20.100000000000001" customHeight="1"/>
    <row r="54" s="2" customFormat="1" ht="20.100000000000001" customHeight="1"/>
    <row r="55" s="2" customFormat="1" ht="20.100000000000001" customHeight="1"/>
    <row r="56" s="2" customFormat="1" ht="20.100000000000001" customHeight="1"/>
    <row r="57" s="2" customFormat="1" ht="20.100000000000001" customHeight="1"/>
    <row r="58" s="2" customFormat="1" ht="20.100000000000001" customHeight="1"/>
    <row r="59" s="2" customFormat="1" ht="20.100000000000001" customHeight="1"/>
    <row r="60" s="2" customFormat="1" ht="20.100000000000001" customHeight="1"/>
    <row r="61" s="2" customFormat="1" ht="20.100000000000001" customHeight="1"/>
    <row r="62" s="2" customFormat="1" ht="20.100000000000001" customHeight="1"/>
    <row r="63" s="2" customFormat="1" ht="20.100000000000001" customHeight="1"/>
    <row r="64" s="2" customFormat="1" ht="20.100000000000001" customHeight="1"/>
    <row r="65" s="2" customFormat="1" ht="20.100000000000001" customHeight="1"/>
    <row r="66" s="2" customFormat="1" ht="20.100000000000001" customHeight="1"/>
    <row r="67" s="2" customFormat="1" ht="20.100000000000001" customHeight="1"/>
  </sheetData>
  <autoFilter ref="A5:G48">
    <filterColumn colId="6">
      <filters>
        <dateGroupItem year="2017" month="8" dateTimeGrouping="month"/>
      </filters>
    </filterColumn>
  </autoFilter>
  <mergeCells count="1">
    <mergeCell ref="E3:G3"/>
  </mergeCells>
  <hyperlinks>
    <hyperlink ref="E29" r:id="rId1"/>
    <hyperlink ref="E26" r:id="rId2"/>
    <hyperlink ref="E20" r:id="rId3"/>
    <hyperlink ref="E19" r:id="rId4"/>
    <hyperlink ref="E16" r:id="rId5"/>
    <hyperlink ref="E7" r:id="rId6"/>
    <hyperlink ref="E9" r:id="rId7"/>
    <hyperlink ref="E47" r:id="rId8"/>
    <hyperlink ref="E33" r:id="rId9"/>
    <hyperlink ref="E35" r:id="rId10"/>
    <hyperlink ref="E17" r:id="rId11"/>
    <hyperlink ref="E23" r:id="rId12"/>
    <hyperlink ref="E46" r:id="rId13"/>
    <hyperlink ref="E8" r:id="rId14"/>
    <hyperlink ref="E10" r:id="rId15"/>
    <hyperlink ref="E13" r:id="rId16"/>
    <hyperlink ref="E14" r:id="rId17"/>
    <hyperlink ref="E22" r:id="rId18"/>
    <hyperlink ref="E27" r:id="rId19"/>
    <hyperlink ref="E36" r:id="rId20"/>
    <hyperlink ref="E37" r:id="rId21"/>
    <hyperlink ref="E44" r:id="rId22"/>
    <hyperlink ref="E45" r:id="rId23"/>
    <hyperlink ref="E48" r:id="rId24"/>
    <hyperlink ref="E30" r:id="rId25"/>
    <hyperlink ref="E6" r:id="rId26"/>
    <hyperlink ref="E25" r:id="rId27"/>
    <hyperlink ref="E31" r:id="rId28"/>
    <hyperlink ref="E41" r:id="rId29"/>
  </hyperlinks>
  <printOptions horizontalCentered="1"/>
  <pageMargins left="0.70866141732283472" right="0.70866141732283472" top="0.74803149606299213" bottom="0.74803149606299213" header="0.31496062992125984" footer="0.31496062992125984"/>
  <pageSetup scale="57" fitToHeight="0" orientation="portrait" r:id="rId30"/>
  <drawing r:id="rId3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8:O52"/>
  <sheetViews>
    <sheetView showGridLines="0" topLeftCell="G9" zoomScale="115" zoomScaleNormal="115" workbookViewId="0">
      <selection activeCell="L16" sqref="L16"/>
    </sheetView>
  </sheetViews>
  <sheetFormatPr baseColWidth="10" defaultColWidth="11.42578125" defaultRowHeight="14.25"/>
  <cols>
    <col min="1" max="1" width="11.42578125" style="2"/>
    <col min="2" max="2" width="27" style="365" customWidth="1"/>
    <col min="3" max="3" width="12.140625" style="4" customWidth="1"/>
    <col min="4" max="4" width="2.7109375" style="365" bestFit="1" customWidth="1"/>
    <col min="5" max="5" width="34.7109375" style="2" customWidth="1"/>
    <col min="6" max="6" width="2.42578125" style="2" customWidth="1"/>
    <col min="7" max="7" width="25.7109375" style="2" customWidth="1"/>
    <col min="8" max="8" width="12.7109375" style="2" customWidth="1"/>
    <col min="9" max="9" width="2.7109375" style="365" bestFit="1" customWidth="1"/>
    <col min="10" max="10" width="34.7109375" style="2" customWidth="1"/>
    <col min="11" max="13" width="11.42578125" style="2"/>
    <col min="14" max="14" width="32.85546875" style="2" customWidth="1"/>
    <col min="15" max="16384" width="11.42578125" style="2"/>
  </cols>
  <sheetData>
    <row r="8" spans="2:15" s="366" customFormat="1" ht="15" thickBot="1">
      <c r="B8" s="366" t="s">
        <v>254</v>
      </c>
      <c r="C8" s="389" t="s">
        <v>253</v>
      </c>
      <c r="E8" s="366" t="s">
        <v>252</v>
      </c>
      <c r="G8" s="366" t="s">
        <v>254</v>
      </c>
      <c r="H8" s="366" t="s">
        <v>253</v>
      </c>
      <c r="J8" s="366" t="s">
        <v>252</v>
      </c>
      <c r="N8" s="662" t="s">
        <v>284</v>
      </c>
      <c r="O8" s="662"/>
    </row>
    <row r="9" spans="2:15" ht="24.95" customHeight="1" thickTop="1">
      <c r="B9" s="659" t="s">
        <v>251</v>
      </c>
      <c r="C9" s="643">
        <v>0.39583333333333331</v>
      </c>
      <c r="D9" s="379">
        <v>1</v>
      </c>
      <c r="E9" s="382" t="s">
        <v>51</v>
      </c>
      <c r="G9" s="668" t="s">
        <v>257</v>
      </c>
      <c r="H9" s="663">
        <v>0.33333333333333331</v>
      </c>
      <c r="I9" s="379">
        <v>1</v>
      </c>
      <c r="J9" s="382" t="s">
        <v>53</v>
      </c>
      <c r="N9" s="365" t="s">
        <v>291</v>
      </c>
      <c r="O9" s="2" t="s">
        <v>301</v>
      </c>
    </row>
    <row r="10" spans="2:15" ht="24.95" customHeight="1" thickBot="1">
      <c r="B10" s="660"/>
      <c r="C10" s="644"/>
      <c r="D10" s="380">
        <v>2</v>
      </c>
      <c r="E10" s="383" t="s">
        <v>47</v>
      </c>
      <c r="G10" s="669"/>
      <c r="H10" s="665"/>
      <c r="I10" s="381">
        <v>2</v>
      </c>
      <c r="J10" s="384" t="s">
        <v>157</v>
      </c>
      <c r="N10" s="365" t="s">
        <v>293</v>
      </c>
      <c r="O10" s="2" t="s">
        <v>297</v>
      </c>
    </row>
    <row r="11" spans="2:15" ht="24.95" customHeight="1">
      <c r="B11" s="660"/>
      <c r="C11" s="644"/>
      <c r="D11" s="380">
        <v>3</v>
      </c>
      <c r="E11" s="383" t="s">
        <v>8</v>
      </c>
      <c r="G11" s="649" t="s">
        <v>258</v>
      </c>
      <c r="H11" s="670">
        <v>0.875</v>
      </c>
      <c r="I11" s="387">
        <v>1</v>
      </c>
      <c r="J11" s="388" t="s">
        <v>44</v>
      </c>
      <c r="N11" s="365" t="s">
        <v>294</v>
      </c>
      <c r="O11" s="2" t="s">
        <v>297</v>
      </c>
    </row>
    <row r="12" spans="2:15" ht="24.95" customHeight="1">
      <c r="B12" s="660"/>
      <c r="C12" s="644"/>
      <c r="D12" s="380">
        <v>4</v>
      </c>
      <c r="E12" s="383" t="s">
        <v>49</v>
      </c>
      <c r="G12" s="649"/>
      <c r="H12" s="664"/>
      <c r="I12" s="380">
        <v>2</v>
      </c>
      <c r="J12" s="383" t="s">
        <v>70</v>
      </c>
      <c r="N12" s="365" t="s">
        <v>292</v>
      </c>
      <c r="O12" s="2" t="s">
        <v>297</v>
      </c>
    </row>
    <row r="13" spans="2:15" ht="24.95" customHeight="1">
      <c r="B13" s="660"/>
      <c r="C13" s="644"/>
      <c r="D13" s="380">
        <v>5</v>
      </c>
      <c r="E13" s="383" t="s">
        <v>46</v>
      </c>
      <c r="G13" s="649"/>
      <c r="H13" s="664"/>
      <c r="I13" s="380">
        <v>1</v>
      </c>
      <c r="J13" s="383" t="s">
        <v>25</v>
      </c>
      <c r="N13" s="365" t="s">
        <v>285</v>
      </c>
      <c r="O13" s="2" t="s">
        <v>303</v>
      </c>
    </row>
    <row r="14" spans="2:15" ht="24.95" customHeight="1" thickBot="1">
      <c r="B14" s="660"/>
      <c r="C14" s="647"/>
      <c r="D14" s="381">
        <v>6</v>
      </c>
      <c r="E14" s="384" t="s">
        <v>48</v>
      </c>
      <c r="G14" s="649"/>
      <c r="H14" s="664"/>
      <c r="I14" s="380">
        <v>2</v>
      </c>
      <c r="J14" s="383" t="s">
        <v>63</v>
      </c>
      <c r="N14" s="365" t="s">
        <v>296</v>
      </c>
      <c r="O14" s="2" t="s">
        <v>298</v>
      </c>
    </row>
    <row r="15" spans="2:15" ht="24.95" customHeight="1" thickTop="1">
      <c r="B15" s="660"/>
      <c r="C15" s="655">
        <v>0.72916666666666663</v>
      </c>
      <c r="D15" s="379">
        <v>1</v>
      </c>
      <c r="E15" s="382" t="s">
        <v>70</v>
      </c>
      <c r="G15" s="649"/>
      <c r="H15" s="664"/>
      <c r="I15" s="380">
        <v>1</v>
      </c>
      <c r="J15" s="383" t="s">
        <v>66</v>
      </c>
      <c r="N15" s="365" t="s">
        <v>286</v>
      </c>
      <c r="O15" s="2" t="s">
        <v>297</v>
      </c>
    </row>
    <row r="16" spans="2:15" ht="24.95" customHeight="1">
      <c r="B16" s="660"/>
      <c r="C16" s="644"/>
      <c r="D16" s="380">
        <v>2</v>
      </c>
      <c r="E16" s="383" t="s">
        <v>206</v>
      </c>
      <c r="G16" s="649"/>
      <c r="H16" s="664"/>
      <c r="I16" s="380">
        <v>2</v>
      </c>
      <c r="J16" s="383" t="s">
        <v>64</v>
      </c>
      <c r="N16" s="390" t="s">
        <v>287</v>
      </c>
      <c r="O16" s="2" t="s">
        <v>297</v>
      </c>
    </row>
    <row r="17" spans="2:15" ht="24.95" customHeight="1">
      <c r="B17" s="660"/>
      <c r="C17" s="644"/>
      <c r="D17" s="380">
        <v>3</v>
      </c>
      <c r="E17" s="383" t="s">
        <v>112</v>
      </c>
      <c r="G17" s="649"/>
      <c r="H17" s="664"/>
      <c r="I17" s="380">
        <v>1</v>
      </c>
      <c r="J17" s="383" t="s">
        <v>49</v>
      </c>
      <c r="N17" s="365" t="s">
        <v>288</v>
      </c>
      <c r="O17" s="2" t="s">
        <v>297</v>
      </c>
    </row>
    <row r="18" spans="2:15" ht="24.95" customHeight="1">
      <c r="B18" s="660"/>
      <c r="C18" s="644"/>
      <c r="D18" s="380">
        <v>4</v>
      </c>
      <c r="E18" s="383" t="s">
        <v>25</v>
      </c>
      <c r="G18" s="649"/>
      <c r="H18" s="664"/>
      <c r="I18" s="380">
        <v>2</v>
      </c>
      <c r="J18" s="383" t="s">
        <v>75</v>
      </c>
      <c r="N18" s="365" t="s">
        <v>289</v>
      </c>
      <c r="O18" s="2" t="s">
        <v>300</v>
      </c>
    </row>
    <row r="19" spans="2:15" ht="24.95" customHeight="1" thickBot="1">
      <c r="B19" s="660"/>
      <c r="C19" s="644"/>
      <c r="D19" s="380">
        <v>5</v>
      </c>
      <c r="E19" s="383" t="s">
        <v>37</v>
      </c>
      <c r="G19" s="649"/>
      <c r="H19" s="664"/>
      <c r="I19" s="385">
        <v>4</v>
      </c>
      <c r="J19" s="386" t="s">
        <v>76</v>
      </c>
      <c r="N19" s="365" t="s">
        <v>290</v>
      </c>
      <c r="O19" s="2" t="s">
        <v>302</v>
      </c>
    </row>
    <row r="20" spans="2:15" ht="24.95" customHeight="1" thickTop="1" thickBot="1">
      <c r="B20" s="660"/>
      <c r="C20" s="647"/>
      <c r="D20" s="381">
        <v>6</v>
      </c>
      <c r="E20" s="384" t="s">
        <v>6</v>
      </c>
      <c r="G20" s="648" t="s">
        <v>259</v>
      </c>
      <c r="H20" s="663">
        <v>0.39583333333333331</v>
      </c>
      <c r="I20" s="379">
        <v>1</v>
      </c>
      <c r="J20" s="382" t="s">
        <v>53</v>
      </c>
      <c r="N20" s="365" t="s">
        <v>299</v>
      </c>
      <c r="O20" s="2" t="s">
        <v>301</v>
      </c>
    </row>
    <row r="21" spans="2:15" ht="24.95" customHeight="1" thickTop="1">
      <c r="B21" s="660"/>
      <c r="C21" s="655">
        <v>0.79166666666666663</v>
      </c>
      <c r="D21" s="379">
        <v>1</v>
      </c>
      <c r="E21" s="382" t="s">
        <v>53</v>
      </c>
      <c r="G21" s="649"/>
      <c r="H21" s="664"/>
      <c r="I21" s="380">
        <v>2</v>
      </c>
      <c r="J21" s="383" t="s">
        <v>63</v>
      </c>
    </row>
    <row r="22" spans="2:15" ht="24.95" customHeight="1">
      <c r="B22" s="660"/>
      <c r="C22" s="644"/>
      <c r="D22" s="380">
        <v>2</v>
      </c>
      <c r="E22" s="383" t="s">
        <v>65</v>
      </c>
      <c r="G22" s="649"/>
      <c r="H22" s="664"/>
      <c r="I22" s="380">
        <v>3</v>
      </c>
      <c r="J22" s="383" t="s">
        <v>2</v>
      </c>
    </row>
    <row r="23" spans="2:15" ht="24.95" customHeight="1">
      <c r="B23" s="660"/>
      <c r="C23" s="644"/>
      <c r="D23" s="380">
        <v>3</v>
      </c>
      <c r="E23" s="383" t="s">
        <v>169</v>
      </c>
      <c r="G23" s="649"/>
      <c r="H23" s="664"/>
      <c r="I23" s="380">
        <v>7</v>
      </c>
      <c r="J23" s="383" t="s">
        <v>49</v>
      </c>
    </row>
    <row r="24" spans="2:15" ht="24.95" customHeight="1" thickBot="1">
      <c r="B24" s="660"/>
      <c r="C24" s="644"/>
      <c r="D24" s="380">
        <v>4</v>
      </c>
      <c r="E24" s="383" t="s">
        <v>44</v>
      </c>
      <c r="G24" s="649"/>
      <c r="H24" s="665"/>
      <c r="I24" s="381">
        <v>4</v>
      </c>
      <c r="J24" s="383" t="s">
        <v>43</v>
      </c>
    </row>
    <row r="25" spans="2:15" ht="24.95" customHeight="1" thickTop="1">
      <c r="B25" s="660"/>
      <c r="C25" s="644"/>
      <c r="D25" s="380">
        <v>5</v>
      </c>
      <c r="E25" s="383" t="s">
        <v>22</v>
      </c>
      <c r="G25" s="649"/>
      <c r="H25" s="666">
        <v>0.72916666666666663</v>
      </c>
      <c r="I25" s="379">
        <v>1</v>
      </c>
      <c r="J25" s="382" t="s">
        <v>44</v>
      </c>
    </row>
    <row r="26" spans="2:15" ht="24.95" customHeight="1" thickBot="1">
      <c r="B26" s="661"/>
      <c r="C26" s="645"/>
      <c r="D26" s="381">
        <v>6</v>
      </c>
      <c r="E26" s="384" t="s">
        <v>59</v>
      </c>
      <c r="G26" s="649"/>
      <c r="H26" s="664"/>
      <c r="I26" s="380">
        <v>2</v>
      </c>
      <c r="J26" s="383" t="s">
        <v>25</v>
      </c>
    </row>
    <row r="27" spans="2:15" ht="24.95" customHeight="1" thickTop="1">
      <c r="B27" s="648" t="s">
        <v>250</v>
      </c>
      <c r="C27" s="643">
        <v>0.27083333333333331</v>
      </c>
      <c r="D27" s="377">
        <v>1</v>
      </c>
      <c r="E27" s="382" t="s">
        <v>3</v>
      </c>
      <c r="G27" s="649"/>
      <c r="H27" s="664"/>
      <c r="I27" s="380">
        <v>3</v>
      </c>
      <c r="J27" s="383" t="s">
        <v>75</v>
      </c>
    </row>
    <row r="28" spans="2:15" ht="24.95" customHeight="1" thickBot="1">
      <c r="B28" s="649"/>
      <c r="C28" s="647"/>
      <c r="D28" s="378">
        <v>2</v>
      </c>
      <c r="E28" s="384" t="s">
        <v>43</v>
      </c>
      <c r="G28" s="649"/>
      <c r="H28" s="664"/>
      <c r="I28" s="380">
        <v>7</v>
      </c>
      <c r="J28" s="383" t="s">
        <v>66</v>
      </c>
    </row>
    <row r="29" spans="2:15" ht="24.95" customHeight="1" thickTop="1" thickBot="1">
      <c r="B29" s="649"/>
      <c r="C29" s="651">
        <v>0.79166666666666663</v>
      </c>
      <c r="D29" s="379">
        <v>1</v>
      </c>
      <c r="E29" s="382" t="s">
        <v>295</v>
      </c>
      <c r="G29" s="649"/>
      <c r="H29" s="665"/>
      <c r="I29" s="381">
        <v>4</v>
      </c>
      <c r="J29" s="384" t="s">
        <v>76</v>
      </c>
    </row>
    <row r="30" spans="2:15" ht="24.95" customHeight="1" thickTop="1" thickBot="1">
      <c r="B30" s="650"/>
      <c r="C30" s="645"/>
      <c r="D30" s="381">
        <v>2</v>
      </c>
      <c r="E30" s="382" t="s">
        <v>295</v>
      </c>
      <c r="G30" s="649"/>
      <c r="H30" s="666">
        <v>0.79166666666666663</v>
      </c>
      <c r="I30" s="379">
        <v>1</v>
      </c>
      <c r="J30" s="382" t="s">
        <v>22</v>
      </c>
    </row>
    <row r="31" spans="2:15" ht="24.95" customHeight="1" thickTop="1">
      <c r="B31" s="648" t="s">
        <v>249</v>
      </c>
      <c r="C31" s="643">
        <v>0.27083333333333331</v>
      </c>
      <c r="D31" s="379">
        <v>1</v>
      </c>
      <c r="E31" s="382" t="s">
        <v>53</v>
      </c>
      <c r="G31" s="649"/>
      <c r="H31" s="664"/>
      <c r="I31" s="380">
        <v>2</v>
      </c>
      <c r="J31" s="383" t="s">
        <v>51</v>
      </c>
    </row>
    <row r="32" spans="2:15" ht="24.95" customHeight="1" thickBot="1">
      <c r="B32" s="649"/>
      <c r="C32" s="647"/>
      <c r="D32" s="381">
        <v>2</v>
      </c>
      <c r="E32" s="384" t="s">
        <v>145</v>
      </c>
      <c r="G32" s="649"/>
      <c r="H32" s="664"/>
      <c r="I32" s="380">
        <v>3</v>
      </c>
      <c r="J32" s="383" t="s">
        <v>6</v>
      </c>
    </row>
    <row r="33" spans="2:10" ht="24.95" customHeight="1" thickTop="1">
      <c r="B33" s="649"/>
      <c r="C33" s="651">
        <v>0.79166666666666663</v>
      </c>
      <c r="D33" s="379">
        <v>1</v>
      </c>
      <c r="E33" s="382" t="s">
        <v>66</v>
      </c>
      <c r="G33" s="649"/>
      <c r="H33" s="664"/>
      <c r="I33" s="380">
        <v>7</v>
      </c>
      <c r="J33" s="383" t="s">
        <v>70</v>
      </c>
    </row>
    <row r="34" spans="2:10" ht="24.95" customHeight="1" thickBot="1">
      <c r="B34" s="650"/>
      <c r="C34" s="645"/>
      <c r="D34" s="381">
        <v>2</v>
      </c>
      <c r="E34" s="384" t="s">
        <v>157</v>
      </c>
      <c r="G34" s="650"/>
      <c r="H34" s="667"/>
      <c r="I34" s="381">
        <v>4</v>
      </c>
      <c r="J34" s="383" t="s">
        <v>48</v>
      </c>
    </row>
    <row r="35" spans="2:10" ht="24.95" customHeight="1" thickTop="1">
      <c r="B35" s="648" t="s">
        <v>248</v>
      </c>
      <c r="C35" s="643">
        <v>0.27083333333333331</v>
      </c>
      <c r="D35" s="379">
        <v>1</v>
      </c>
      <c r="E35" s="382" t="s">
        <v>43</v>
      </c>
    </row>
    <row r="36" spans="2:10" ht="24.95" customHeight="1" thickBot="1">
      <c r="B36" s="649"/>
      <c r="C36" s="647"/>
      <c r="D36" s="381">
        <v>2</v>
      </c>
      <c r="E36" s="384" t="s">
        <v>75</v>
      </c>
      <c r="G36" s="646" t="s">
        <v>260</v>
      </c>
      <c r="H36" s="646"/>
      <c r="I36" s="646"/>
      <c r="J36" s="646"/>
    </row>
    <row r="37" spans="2:10" ht="24.95" customHeight="1" thickTop="1">
      <c r="B37" s="649"/>
      <c r="C37" s="651">
        <v>0.79166666666666663</v>
      </c>
      <c r="D37" s="379">
        <v>1</v>
      </c>
      <c r="E37" s="382" t="s">
        <v>2</v>
      </c>
      <c r="G37" s="376" t="s">
        <v>261</v>
      </c>
    </row>
    <row r="38" spans="2:10" ht="24.95" customHeight="1" thickBot="1">
      <c r="B38" s="650"/>
      <c r="C38" s="645"/>
      <c r="D38" s="381">
        <v>2</v>
      </c>
      <c r="E38" s="384" t="s">
        <v>44</v>
      </c>
      <c r="G38" s="376" t="s">
        <v>262</v>
      </c>
    </row>
    <row r="39" spans="2:10" ht="24.95" customHeight="1" thickTop="1">
      <c r="B39" s="653" t="s">
        <v>247</v>
      </c>
      <c r="C39" s="643">
        <v>0.375</v>
      </c>
      <c r="D39" s="379">
        <v>1</v>
      </c>
      <c r="E39" s="382" t="s">
        <v>8</v>
      </c>
      <c r="G39" s="376" t="s">
        <v>263</v>
      </c>
    </row>
    <row r="40" spans="2:10" ht="24.95" customHeight="1">
      <c r="B40" s="654"/>
      <c r="C40" s="651"/>
      <c r="D40" s="380">
        <v>2</v>
      </c>
      <c r="E40" s="383" t="s">
        <v>18</v>
      </c>
      <c r="G40" s="376" t="s">
        <v>264</v>
      </c>
    </row>
    <row r="41" spans="2:10" ht="24.95" customHeight="1" thickBot="1">
      <c r="B41" s="367" t="s">
        <v>255</v>
      </c>
      <c r="C41" s="652"/>
      <c r="D41" s="381">
        <v>3</v>
      </c>
      <c r="E41" s="384" t="s">
        <v>49</v>
      </c>
      <c r="G41" s="376" t="s">
        <v>265</v>
      </c>
    </row>
    <row r="42" spans="2:10" ht="24.95" customHeight="1" thickTop="1">
      <c r="B42" s="657" t="s">
        <v>246</v>
      </c>
      <c r="C42" s="655">
        <v>0.70833333333333337</v>
      </c>
      <c r="D42" s="379">
        <v>1</v>
      </c>
      <c r="E42" s="382" t="s">
        <v>169</v>
      </c>
      <c r="G42" s="376" t="s">
        <v>266</v>
      </c>
    </row>
    <row r="43" spans="2:10" ht="24.95" customHeight="1">
      <c r="B43" s="657"/>
      <c r="C43" s="651"/>
      <c r="D43" s="380">
        <v>2</v>
      </c>
      <c r="E43" s="383" t="s">
        <v>5</v>
      </c>
      <c r="G43" s="376" t="s">
        <v>267</v>
      </c>
    </row>
    <row r="44" spans="2:10" ht="24.95" customHeight="1">
      <c r="B44" s="657"/>
      <c r="C44" s="651"/>
      <c r="D44" s="380">
        <v>3</v>
      </c>
      <c r="E44" s="383" t="s">
        <v>53</v>
      </c>
    </row>
    <row r="45" spans="2:10" ht="24.95" customHeight="1" thickBot="1">
      <c r="B45" s="658"/>
      <c r="C45" s="656"/>
      <c r="D45" s="385">
        <v>4</v>
      </c>
      <c r="E45" s="386" t="s">
        <v>25</v>
      </c>
    </row>
    <row r="46" spans="2:10" ht="24.95" customHeight="1" thickTop="1">
      <c r="B46" s="648" t="s">
        <v>256</v>
      </c>
      <c r="C46" s="643">
        <v>0.625</v>
      </c>
      <c r="D46" s="379">
        <v>1</v>
      </c>
      <c r="E46" s="382" t="s">
        <v>2</v>
      </c>
    </row>
    <row r="47" spans="2:10" ht="24.95" customHeight="1">
      <c r="B47" s="649"/>
      <c r="C47" s="644"/>
      <c r="D47" s="380">
        <v>2</v>
      </c>
      <c r="E47" s="383" t="s">
        <v>51</v>
      </c>
    </row>
    <row r="48" spans="2:10" ht="24.95" customHeight="1">
      <c r="B48" s="649"/>
      <c r="C48" s="644"/>
      <c r="D48" s="380">
        <v>3</v>
      </c>
      <c r="E48" s="383" t="s">
        <v>64</v>
      </c>
    </row>
    <row r="49" spans="2:5" ht="24.95" customHeight="1">
      <c r="B49" s="649"/>
      <c r="C49" s="644"/>
      <c r="D49" s="380">
        <v>4</v>
      </c>
      <c r="E49" s="383" t="s">
        <v>76</v>
      </c>
    </row>
    <row r="50" spans="2:5" ht="24.95" customHeight="1">
      <c r="B50" s="649"/>
      <c r="C50" s="644"/>
      <c r="D50" s="380">
        <v>5</v>
      </c>
      <c r="E50" s="383" t="s">
        <v>22</v>
      </c>
    </row>
    <row r="51" spans="2:5" ht="24.95" customHeight="1" thickBot="1">
      <c r="B51" s="650"/>
      <c r="C51" s="645"/>
      <c r="D51" s="385">
        <v>6</v>
      </c>
      <c r="E51" s="383" t="s">
        <v>6</v>
      </c>
    </row>
    <row r="52" spans="2:5" ht="15" thickTop="1"/>
  </sheetData>
  <mergeCells count="29">
    <mergeCell ref="N8:O8"/>
    <mergeCell ref="H20:H24"/>
    <mergeCell ref="H25:H29"/>
    <mergeCell ref="H30:H34"/>
    <mergeCell ref="G20:G34"/>
    <mergeCell ref="H9:H10"/>
    <mergeCell ref="G9:G10"/>
    <mergeCell ref="H11:H19"/>
    <mergeCell ref="G11:G19"/>
    <mergeCell ref="B31:B34"/>
    <mergeCell ref="C31:C32"/>
    <mergeCell ref="B35:B38"/>
    <mergeCell ref="C37:C38"/>
    <mergeCell ref="C33:C34"/>
    <mergeCell ref="B9:B26"/>
    <mergeCell ref="C27:C28"/>
    <mergeCell ref="B27:B30"/>
    <mergeCell ref="C9:C14"/>
    <mergeCell ref="C15:C20"/>
    <mergeCell ref="C21:C26"/>
    <mergeCell ref="C29:C30"/>
    <mergeCell ref="C46:C51"/>
    <mergeCell ref="G36:J36"/>
    <mergeCell ref="C35:C36"/>
    <mergeCell ref="B46:B51"/>
    <mergeCell ref="C39:C41"/>
    <mergeCell ref="B39:B40"/>
    <mergeCell ref="C42:C45"/>
    <mergeCell ref="B42:B45"/>
  </mergeCells>
  <printOptions horizontalCentered="1"/>
  <pageMargins left="0.70866141732283472" right="0.70866141732283472" top="1.1417322834645669" bottom="0.74803149606299213" header="0.31496062992125984" footer="0.31496062992125984"/>
  <pageSetup scale="58" fitToHeight="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20"/>
  <sheetViews>
    <sheetView topLeftCell="A41" zoomScale="80" zoomScaleNormal="80" workbookViewId="0">
      <selection activeCell="N48" sqref="N48"/>
    </sheetView>
  </sheetViews>
  <sheetFormatPr baseColWidth="10" defaultColWidth="11.42578125" defaultRowHeight="14.25"/>
  <cols>
    <col min="1" max="1" width="4.42578125" style="306" bestFit="1" customWidth="1"/>
    <col min="2" max="2" width="2.85546875" style="57" bestFit="1" customWidth="1"/>
    <col min="3" max="3" width="25.7109375" style="53" customWidth="1"/>
    <col min="4" max="4" width="2.85546875" style="303" bestFit="1" customWidth="1"/>
    <col min="5" max="5" width="25.7109375" style="304" customWidth="1"/>
    <col min="6" max="6" width="2.85546875" style="303" bestFit="1" customWidth="1"/>
    <col min="7" max="7" width="25.7109375" style="304" customWidth="1"/>
    <col min="8" max="8" width="2.85546875" style="303" bestFit="1" customWidth="1"/>
    <col min="9" max="9" width="25.7109375" style="304" customWidth="1"/>
    <col min="10" max="10" width="2.85546875" style="303" bestFit="1" customWidth="1"/>
    <col min="11" max="11" width="26.85546875" style="304" customWidth="1"/>
    <col min="12" max="13" width="11.42578125" style="292"/>
    <col min="14" max="14" width="20.5703125" style="292" bestFit="1" customWidth="1"/>
    <col min="15" max="16384" width="11.42578125" style="292"/>
  </cols>
  <sheetData>
    <row r="1" spans="1:12" ht="18.75" thickBot="1">
      <c r="B1" s="56"/>
      <c r="C1" s="52"/>
      <c r="D1" s="291"/>
      <c r="E1" s="52"/>
      <c r="F1" s="291"/>
      <c r="G1" s="52"/>
      <c r="H1" s="291"/>
      <c r="I1" s="52"/>
      <c r="J1" s="291"/>
      <c r="K1" s="52"/>
    </row>
    <row r="2" spans="1:12" ht="18">
      <c r="B2" s="56"/>
      <c r="C2" s="52"/>
      <c r="D2" s="291"/>
      <c r="E2" s="52"/>
      <c r="F2" s="291"/>
      <c r="G2" s="675" t="s">
        <v>167</v>
      </c>
      <c r="H2" s="676"/>
      <c r="I2" s="676"/>
      <c r="J2" s="676"/>
      <c r="K2" s="677"/>
    </row>
    <row r="3" spans="1:12" ht="18.75" thickBot="1">
      <c r="B3" s="56"/>
      <c r="C3" s="52"/>
      <c r="D3" s="291"/>
      <c r="E3" s="52"/>
      <c r="F3" s="291"/>
      <c r="G3" s="678"/>
      <c r="H3" s="679"/>
      <c r="I3" s="679"/>
      <c r="J3" s="679"/>
      <c r="K3" s="680"/>
    </row>
    <row r="4" spans="1:12" ht="18.75" thickBot="1">
      <c r="B4" s="56"/>
      <c r="C4" s="52"/>
      <c r="D4" s="291"/>
      <c r="E4" s="52"/>
      <c r="F4" s="291"/>
      <c r="G4" s="52"/>
      <c r="H4" s="291"/>
      <c r="I4" s="52"/>
      <c r="J4" s="291"/>
      <c r="K4" s="52"/>
    </row>
    <row r="5" spans="1:12" s="293" customFormat="1" ht="18.75" thickBot="1">
      <c r="A5" s="681" t="s">
        <v>0</v>
      </c>
      <c r="B5" s="684">
        <v>42765</v>
      </c>
      <c r="C5" s="684"/>
      <c r="D5" s="684">
        <f>+B54+1</f>
        <v>42772</v>
      </c>
      <c r="E5" s="684"/>
      <c r="F5" s="684">
        <f>+D54+1</f>
        <v>42779</v>
      </c>
      <c r="G5" s="684"/>
      <c r="H5" s="684">
        <f>+F54+1</f>
        <v>42786</v>
      </c>
      <c r="I5" s="684"/>
      <c r="J5" s="684">
        <f>+H54+1</f>
        <v>42793</v>
      </c>
      <c r="K5" s="684"/>
    </row>
    <row r="6" spans="1:12" ht="18">
      <c r="A6" s="682"/>
      <c r="B6" s="685">
        <v>0.27083333333333331</v>
      </c>
      <c r="C6" s="686"/>
      <c r="D6" s="687">
        <v>0.27083333333333331</v>
      </c>
      <c r="E6" s="688"/>
      <c r="F6" s="671">
        <v>0.27083333333333331</v>
      </c>
      <c r="G6" s="672"/>
      <c r="H6" s="671">
        <v>0.27083333333333331</v>
      </c>
      <c r="I6" s="672"/>
      <c r="J6" s="671">
        <v>0.27083333333333331</v>
      </c>
      <c r="K6" s="672"/>
    </row>
    <row r="7" spans="1:12" ht="18.75">
      <c r="A7" s="682"/>
      <c r="B7" s="294">
        <v>1</v>
      </c>
      <c r="C7" s="295"/>
      <c r="D7" s="294">
        <v>1</v>
      </c>
      <c r="E7" s="295" t="s">
        <v>42</v>
      </c>
      <c r="F7" s="294">
        <v>1</v>
      </c>
      <c r="G7" s="295" t="s">
        <v>62</v>
      </c>
      <c r="H7" s="294">
        <v>1</v>
      </c>
      <c r="I7" s="295" t="s">
        <v>53</v>
      </c>
      <c r="J7" s="294">
        <v>1</v>
      </c>
      <c r="K7" s="295" t="s">
        <v>5</v>
      </c>
      <c r="L7" s="321"/>
    </row>
    <row r="8" spans="1:12" ht="18.75">
      <c r="A8" s="682"/>
      <c r="B8" s="294">
        <v>2</v>
      </c>
      <c r="C8" s="295"/>
      <c r="D8" s="294">
        <v>2</v>
      </c>
      <c r="E8" s="295" t="s">
        <v>63</v>
      </c>
      <c r="F8" s="294">
        <v>2</v>
      </c>
      <c r="G8" s="295" t="s">
        <v>43</v>
      </c>
      <c r="H8" s="294">
        <v>2</v>
      </c>
      <c r="I8" s="295" t="s">
        <v>3</v>
      </c>
      <c r="J8" s="294">
        <v>2</v>
      </c>
      <c r="K8" s="295" t="s">
        <v>42</v>
      </c>
      <c r="L8" s="321"/>
    </row>
    <row r="9" spans="1:12" ht="18.75" hidden="1">
      <c r="A9" s="682"/>
      <c r="B9" s="294"/>
      <c r="C9" s="295"/>
      <c r="D9" s="294">
        <v>3</v>
      </c>
      <c r="E9" s="295" t="s">
        <v>2</v>
      </c>
      <c r="F9" s="294"/>
      <c r="G9" s="295"/>
      <c r="H9" s="294"/>
      <c r="I9" s="295"/>
      <c r="J9" s="294"/>
      <c r="K9" s="295"/>
      <c r="L9" s="321"/>
    </row>
    <row r="10" spans="1:12" ht="18">
      <c r="A10" s="682"/>
      <c r="B10" s="673">
        <v>0.79166666666666663</v>
      </c>
      <c r="C10" s="674"/>
      <c r="D10" s="673">
        <v>0.79166666666666663</v>
      </c>
      <c r="E10" s="674"/>
      <c r="F10" s="673">
        <v>0.79166666666666663</v>
      </c>
      <c r="G10" s="674"/>
      <c r="H10" s="673">
        <v>0.79166666666666663</v>
      </c>
      <c r="I10" s="674"/>
      <c r="J10" s="673">
        <v>0.79166666666666663</v>
      </c>
      <c r="K10" s="674"/>
      <c r="L10" s="321"/>
    </row>
    <row r="11" spans="1:12" ht="19.5" thickBot="1">
      <c r="A11" s="682"/>
      <c r="B11" s="294">
        <v>1</v>
      </c>
      <c r="C11" s="295" t="s">
        <v>62</v>
      </c>
      <c r="D11" s="294">
        <v>1</v>
      </c>
      <c r="E11" s="308" t="s">
        <v>29</v>
      </c>
      <c r="F11" s="294">
        <v>1</v>
      </c>
      <c r="G11" s="295" t="s">
        <v>51</v>
      </c>
      <c r="H11" s="294">
        <v>1</v>
      </c>
      <c r="I11" s="295" t="s">
        <v>69</v>
      </c>
      <c r="J11" s="294">
        <v>1</v>
      </c>
      <c r="K11" s="295" t="s">
        <v>71</v>
      </c>
      <c r="L11" s="321"/>
    </row>
    <row r="12" spans="1:12" ht="19.5" thickBot="1">
      <c r="A12" s="682"/>
      <c r="B12" s="294">
        <v>2</v>
      </c>
      <c r="C12" s="295" t="s">
        <v>53</v>
      </c>
      <c r="D12" s="294">
        <v>2</v>
      </c>
      <c r="E12" s="295" t="s">
        <v>7</v>
      </c>
      <c r="F12" s="294">
        <v>2</v>
      </c>
      <c r="G12" s="295" t="s">
        <v>169</v>
      </c>
      <c r="H12" s="294">
        <v>2</v>
      </c>
      <c r="I12" s="308" t="s">
        <v>29</v>
      </c>
      <c r="J12" s="294">
        <v>2</v>
      </c>
      <c r="K12" s="295" t="s">
        <v>58</v>
      </c>
      <c r="L12" s="321"/>
    </row>
    <row r="13" spans="1:12" ht="19.5" hidden="1" thickBot="1">
      <c r="A13" s="683"/>
      <c r="B13" s="307"/>
      <c r="C13" s="307"/>
      <c r="D13" s="307">
        <v>3</v>
      </c>
      <c r="E13" s="314" t="s">
        <v>66</v>
      </c>
      <c r="F13" s="309"/>
      <c r="G13" s="310"/>
      <c r="H13" s="309"/>
      <c r="I13" s="310"/>
      <c r="J13" s="309"/>
      <c r="K13" s="310"/>
    </row>
    <row r="14" spans="1:12" s="293" customFormat="1" ht="19.5" customHeight="1" thickBot="1">
      <c r="A14" s="681" t="s">
        <v>91</v>
      </c>
      <c r="B14" s="684">
        <f>+B5+1</f>
        <v>42766</v>
      </c>
      <c r="C14" s="684"/>
      <c r="D14" s="684">
        <f>+D5+1</f>
        <v>42773</v>
      </c>
      <c r="E14" s="684"/>
      <c r="F14" s="684">
        <f>+F5+1</f>
        <v>42780</v>
      </c>
      <c r="G14" s="684"/>
      <c r="H14" s="684">
        <f>+H5+1</f>
        <v>42787</v>
      </c>
      <c r="I14" s="684"/>
      <c r="J14" s="684">
        <f>+J5+1</f>
        <v>42794</v>
      </c>
      <c r="K14" s="684"/>
    </row>
    <row r="15" spans="1:12" ht="18">
      <c r="A15" s="682"/>
      <c r="B15" s="693">
        <v>0.27083333333333331</v>
      </c>
      <c r="C15" s="694"/>
      <c r="D15" s="689">
        <v>0.27083333333333331</v>
      </c>
      <c r="E15" s="690"/>
      <c r="F15" s="689">
        <v>0.27083333333333331</v>
      </c>
      <c r="G15" s="690"/>
      <c r="H15" s="689">
        <v>0.27083333333333331</v>
      </c>
      <c r="I15" s="690"/>
      <c r="J15" s="689">
        <v>0.27083333333333331</v>
      </c>
      <c r="K15" s="690"/>
    </row>
    <row r="16" spans="1:12" ht="18.75">
      <c r="A16" s="682"/>
      <c r="B16" s="296">
        <v>1</v>
      </c>
      <c r="C16" s="295"/>
      <c r="D16" s="294">
        <v>1</v>
      </c>
      <c r="E16" s="295" t="s">
        <v>3</v>
      </c>
      <c r="F16" s="294">
        <v>1</v>
      </c>
      <c r="G16" s="295" t="s">
        <v>41</v>
      </c>
      <c r="H16" s="294">
        <v>1</v>
      </c>
      <c r="I16" s="295" t="s">
        <v>42</v>
      </c>
      <c r="J16" s="294">
        <v>1</v>
      </c>
      <c r="K16" s="295" t="s">
        <v>5</v>
      </c>
      <c r="L16" s="321"/>
    </row>
    <row r="17" spans="1:12" ht="18.75">
      <c r="A17" s="682"/>
      <c r="B17" s="296">
        <v>2</v>
      </c>
      <c r="C17" s="295"/>
      <c r="D17" s="294">
        <v>2</v>
      </c>
      <c r="E17" s="295" t="s">
        <v>63</v>
      </c>
      <c r="F17" s="294">
        <v>2</v>
      </c>
      <c r="G17" s="295" t="s">
        <v>43</v>
      </c>
      <c r="H17" s="294">
        <v>2</v>
      </c>
      <c r="I17" s="295" t="s">
        <v>3</v>
      </c>
      <c r="J17" s="294">
        <v>2</v>
      </c>
      <c r="K17" s="295" t="s">
        <v>63</v>
      </c>
      <c r="L17" s="321"/>
    </row>
    <row r="18" spans="1:12" ht="18">
      <c r="A18" s="682"/>
      <c r="B18" s="691">
        <v>0.79166666666666663</v>
      </c>
      <c r="C18" s="692"/>
      <c r="D18" s="691">
        <v>0.79166666666666663</v>
      </c>
      <c r="E18" s="692"/>
      <c r="F18" s="691">
        <v>0.79166666666666663</v>
      </c>
      <c r="G18" s="692"/>
      <c r="H18" s="691">
        <v>0.79166666666666663</v>
      </c>
      <c r="I18" s="692"/>
      <c r="J18" s="691">
        <v>0.79166666666666663</v>
      </c>
      <c r="K18" s="692"/>
      <c r="L18" s="321"/>
    </row>
    <row r="19" spans="1:12" ht="18.75">
      <c r="A19" s="682"/>
      <c r="B19" s="296">
        <v>1</v>
      </c>
      <c r="C19" s="295" t="s">
        <v>63</v>
      </c>
      <c r="D19" s="294">
        <v>1</v>
      </c>
      <c r="E19" s="295" t="s">
        <v>14</v>
      </c>
      <c r="F19" s="294">
        <v>1</v>
      </c>
      <c r="G19" s="324" t="s">
        <v>59</v>
      </c>
      <c r="H19" s="294">
        <v>1</v>
      </c>
      <c r="I19" s="295" t="s">
        <v>58</v>
      </c>
      <c r="J19" s="294">
        <v>1</v>
      </c>
      <c r="K19" s="295" t="s">
        <v>58</v>
      </c>
      <c r="L19" s="321"/>
    </row>
    <row r="20" spans="1:12" s="293" customFormat="1" ht="19.5" thickBot="1">
      <c r="A20" s="683"/>
      <c r="B20" s="311">
        <v>2</v>
      </c>
      <c r="C20" s="308" t="s">
        <v>102</v>
      </c>
      <c r="D20" s="307">
        <v>2</v>
      </c>
      <c r="E20" s="308" t="s">
        <v>75</v>
      </c>
      <c r="F20" s="307">
        <v>2</v>
      </c>
      <c r="G20" s="308" t="s">
        <v>65</v>
      </c>
      <c r="H20" s="307">
        <v>2</v>
      </c>
      <c r="I20" s="308" t="s">
        <v>44</v>
      </c>
      <c r="J20" s="307">
        <v>2</v>
      </c>
      <c r="K20" s="308" t="s">
        <v>78</v>
      </c>
      <c r="L20" s="322"/>
    </row>
    <row r="21" spans="1:12" ht="15" thickBot="1">
      <c r="A21" s="681" t="s">
        <v>92</v>
      </c>
      <c r="B21" s="684">
        <f>+B14+1</f>
        <v>42767</v>
      </c>
      <c r="C21" s="684"/>
      <c r="D21" s="684">
        <f>+D14+1</f>
        <v>42774</v>
      </c>
      <c r="E21" s="684"/>
      <c r="F21" s="684">
        <f>+F14+1</f>
        <v>42781</v>
      </c>
      <c r="G21" s="684"/>
      <c r="H21" s="684">
        <f>+H14+1</f>
        <v>42788</v>
      </c>
      <c r="I21" s="684"/>
      <c r="J21" s="684">
        <f>+J14+1</f>
        <v>42795</v>
      </c>
      <c r="K21" s="684"/>
    </row>
    <row r="22" spans="1:12" ht="18">
      <c r="A22" s="682"/>
      <c r="B22" s="698">
        <v>0.27083333333333331</v>
      </c>
      <c r="C22" s="686"/>
      <c r="D22" s="685">
        <v>0.27083333333333331</v>
      </c>
      <c r="E22" s="686"/>
      <c r="F22" s="695">
        <v>0.27083333333333331</v>
      </c>
      <c r="G22" s="696"/>
      <c r="H22" s="695">
        <v>0.27083333333333331</v>
      </c>
      <c r="I22" s="696"/>
      <c r="J22" s="695">
        <v>0.27083333333333331</v>
      </c>
      <c r="K22" s="696"/>
    </row>
    <row r="23" spans="1:12" ht="18.75">
      <c r="A23" s="682"/>
      <c r="B23" s="296">
        <v>1</v>
      </c>
      <c r="C23" s="295" t="s">
        <v>2</v>
      </c>
      <c r="D23" s="294">
        <v>1</v>
      </c>
      <c r="E23" s="295" t="s">
        <v>42</v>
      </c>
      <c r="F23" s="294">
        <v>1</v>
      </c>
      <c r="G23" s="295" t="s">
        <v>62</v>
      </c>
      <c r="H23" s="294">
        <v>1</v>
      </c>
      <c r="I23" s="295" t="s">
        <v>5</v>
      </c>
      <c r="J23" s="294">
        <v>1</v>
      </c>
      <c r="K23" s="295"/>
      <c r="L23" s="321"/>
    </row>
    <row r="24" spans="1:12" ht="18.75">
      <c r="A24" s="682"/>
      <c r="B24" s="296">
        <v>2</v>
      </c>
      <c r="C24" s="295" t="s">
        <v>69</v>
      </c>
      <c r="D24" s="294">
        <v>2</v>
      </c>
      <c r="E24" s="295" t="s">
        <v>63</v>
      </c>
      <c r="F24" s="294">
        <v>2</v>
      </c>
      <c r="G24" s="295" t="s">
        <v>43</v>
      </c>
      <c r="H24" s="294">
        <v>2</v>
      </c>
      <c r="I24" s="295" t="s">
        <v>3</v>
      </c>
      <c r="J24" s="294">
        <v>2</v>
      </c>
      <c r="K24" s="295"/>
      <c r="L24" s="321"/>
    </row>
    <row r="25" spans="1:12" ht="18.75">
      <c r="A25" s="682"/>
      <c r="B25" s="297"/>
      <c r="C25" s="295"/>
      <c r="D25" s="294"/>
      <c r="E25" s="295"/>
      <c r="F25" s="294"/>
      <c r="G25" s="295"/>
      <c r="H25" s="294"/>
      <c r="I25" s="295"/>
      <c r="J25" s="294"/>
      <c r="K25" s="295"/>
      <c r="L25" s="321"/>
    </row>
    <row r="26" spans="1:12" ht="18">
      <c r="A26" s="682"/>
      <c r="B26" s="697">
        <v>0.79166666666666663</v>
      </c>
      <c r="C26" s="674"/>
      <c r="D26" s="673">
        <v>0.79166666666666663</v>
      </c>
      <c r="E26" s="674"/>
      <c r="F26" s="673">
        <v>0.79166666666666663</v>
      </c>
      <c r="G26" s="674"/>
      <c r="H26" s="673">
        <v>0.79166666666666663</v>
      </c>
      <c r="I26" s="674"/>
      <c r="J26" s="673">
        <v>0.79166666666666663</v>
      </c>
      <c r="K26" s="674"/>
      <c r="L26" s="321"/>
    </row>
    <row r="27" spans="1:12" s="293" customFormat="1" ht="18.75">
      <c r="A27" s="682"/>
      <c r="B27" s="296">
        <v>1</v>
      </c>
      <c r="C27" s="295" t="s">
        <v>58</v>
      </c>
      <c r="D27" s="294">
        <v>1</v>
      </c>
      <c r="E27" s="295" t="s">
        <v>112</v>
      </c>
      <c r="F27" s="294">
        <v>1</v>
      </c>
      <c r="G27" s="295" t="s">
        <v>21</v>
      </c>
      <c r="H27" s="294">
        <v>1</v>
      </c>
      <c r="I27" s="295" t="s">
        <v>60</v>
      </c>
      <c r="J27" s="294">
        <v>1</v>
      </c>
      <c r="K27" s="295"/>
      <c r="L27" s="322"/>
    </row>
    <row r="28" spans="1:12" s="293" customFormat="1" ht="18.75">
      <c r="A28" s="682"/>
      <c r="B28" s="298">
        <v>2</v>
      </c>
      <c r="C28" s="295" t="s">
        <v>57</v>
      </c>
      <c r="D28" s="294">
        <v>2</v>
      </c>
      <c r="E28" s="295" t="s">
        <v>73</v>
      </c>
      <c r="F28" s="294">
        <v>2</v>
      </c>
      <c r="G28" s="295" t="s">
        <v>6</v>
      </c>
      <c r="H28" s="294">
        <v>2</v>
      </c>
      <c r="I28" s="295" t="s">
        <v>61</v>
      </c>
      <c r="J28" s="294">
        <v>2</v>
      </c>
      <c r="K28" s="295"/>
      <c r="L28" s="322"/>
    </row>
    <row r="29" spans="1:12" ht="19.5" thickBot="1">
      <c r="A29" s="683"/>
      <c r="B29" s="311"/>
      <c r="C29" s="308"/>
      <c r="D29" s="307"/>
      <c r="E29" s="308"/>
      <c r="F29" s="312"/>
      <c r="G29" s="313"/>
      <c r="H29" s="312"/>
      <c r="I29" s="313"/>
      <c r="J29" s="312"/>
      <c r="K29" s="313"/>
    </row>
    <row r="30" spans="1:12" ht="15" thickBot="1">
      <c r="A30" s="681" t="s">
        <v>1</v>
      </c>
      <c r="B30" s="684">
        <f>+B21+1</f>
        <v>42768</v>
      </c>
      <c r="C30" s="684"/>
      <c r="D30" s="684">
        <f>+D21+1</f>
        <v>42775</v>
      </c>
      <c r="E30" s="684"/>
      <c r="F30" s="684">
        <f>+F21+1</f>
        <v>42782</v>
      </c>
      <c r="G30" s="684"/>
      <c r="H30" s="684">
        <f>+H21+1</f>
        <v>42789</v>
      </c>
      <c r="I30" s="684"/>
      <c r="J30" s="684">
        <f>+J21+1</f>
        <v>42796</v>
      </c>
      <c r="K30" s="684"/>
    </row>
    <row r="31" spans="1:12" ht="18">
      <c r="A31" s="682"/>
      <c r="B31" s="698">
        <v>0.27083333333333331</v>
      </c>
      <c r="C31" s="686"/>
      <c r="D31" s="695">
        <v>0.27083333333333331</v>
      </c>
      <c r="E31" s="696"/>
      <c r="F31" s="695">
        <v>0.27083333333333331</v>
      </c>
      <c r="G31" s="696"/>
      <c r="H31" s="695">
        <v>0.27083333333333331</v>
      </c>
      <c r="I31" s="696"/>
      <c r="J31" s="695">
        <v>0.27083333333333331</v>
      </c>
      <c r="K31" s="696"/>
    </row>
    <row r="32" spans="1:12" ht="19.5" thickBot="1">
      <c r="A32" s="682"/>
      <c r="B32" s="296">
        <v>1</v>
      </c>
      <c r="C32" s="308" t="s">
        <v>69</v>
      </c>
      <c r="D32" s="294">
        <v>1</v>
      </c>
      <c r="E32" s="295" t="s">
        <v>42</v>
      </c>
      <c r="F32" s="294">
        <v>1</v>
      </c>
      <c r="G32" s="295" t="s">
        <v>41</v>
      </c>
      <c r="H32" s="294">
        <v>1</v>
      </c>
      <c r="I32" s="295" t="s">
        <v>42</v>
      </c>
      <c r="J32" s="294">
        <v>1</v>
      </c>
      <c r="K32" s="295"/>
      <c r="L32" s="321"/>
    </row>
    <row r="33" spans="1:12" ht="18.75">
      <c r="A33" s="682"/>
      <c r="B33" s="296">
        <v>2</v>
      </c>
      <c r="C33" s="295" t="s">
        <v>3</v>
      </c>
      <c r="D33" s="294">
        <v>2</v>
      </c>
      <c r="E33" s="295" t="s">
        <v>2</v>
      </c>
      <c r="F33" s="294">
        <v>2</v>
      </c>
      <c r="G33" s="295" t="s">
        <v>43</v>
      </c>
      <c r="H33" s="294">
        <v>2</v>
      </c>
      <c r="I33" s="295" t="s">
        <v>3</v>
      </c>
      <c r="J33" s="294">
        <v>2</v>
      </c>
      <c r="K33" s="295"/>
      <c r="L33" s="321"/>
    </row>
    <row r="34" spans="1:12" ht="18">
      <c r="A34" s="682"/>
      <c r="B34" s="697">
        <v>0.79166666666666663</v>
      </c>
      <c r="C34" s="674"/>
      <c r="D34" s="673">
        <v>0.79166666666666663</v>
      </c>
      <c r="E34" s="674"/>
      <c r="F34" s="673">
        <v>0.79166666666666663</v>
      </c>
      <c r="G34" s="674"/>
      <c r="H34" s="673">
        <v>0.79166666666666663</v>
      </c>
      <c r="I34" s="674"/>
      <c r="J34" s="673">
        <v>0.79166666666666663</v>
      </c>
      <c r="K34" s="674"/>
      <c r="L34" s="321"/>
    </row>
    <row r="35" spans="1:12" s="293" customFormat="1" ht="18.75">
      <c r="A35" s="682"/>
      <c r="B35" s="296">
        <v>1</v>
      </c>
      <c r="C35" s="295" t="s">
        <v>70</v>
      </c>
      <c r="D35" s="296">
        <v>1</v>
      </c>
      <c r="E35" s="295" t="s">
        <v>46</v>
      </c>
      <c r="F35" s="294">
        <v>1</v>
      </c>
      <c r="G35" s="295" t="s">
        <v>44</v>
      </c>
      <c r="H35" s="294">
        <v>1</v>
      </c>
      <c r="I35" s="295" t="s">
        <v>46</v>
      </c>
      <c r="J35" s="294">
        <v>1</v>
      </c>
      <c r="K35" s="295"/>
      <c r="L35" s="322"/>
    </row>
    <row r="36" spans="1:12" s="293" customFormat="1" ht="18.75">
      <c r="A36" s="682"/>
      <c r="B36" s="298">
        <v>2</v>
      </c>
      <c r="C36" s="325" t="s">
        <v>112</v>
      </c>
      <c r="D36" s="298">
        <v>2</v>
      </c>
      <c r="E36" s="295" t="s">
        <v>47</v>
      </c>
      <c r="F36" s="326">
        <v>2</v>
      </c>
      <c r="G36" s="325" t="s">
        <v>64</v>
      </c>
      <c r="H36" s="326">
        <v>2</v>
      </c>
      <c r="I36" s="295" t="s">
        <v>47</v>
      </c>
      <c r="J36" s="326">
        <v>2</v>
      </c>
      <c r="K36" s="325"/>
      <c r="L36" s="322"/>
    </row>
    <row r="37" spans="1:12" ht="19.5" thickBot="1">
      <c r="A37" s="683"/>
      <c r="B37" s="311">
        <v>3</v>
      </c>
      <c r="C37" s="295" t="s">
        <v>41</v>
      </c>
      <c r="D37" s="307"/>
      <c r="E37" s="308"/>
      <c r="F37" s="307"/>
      <c r="G37" s="308"/>
      <c r="H37" s="307"/>
      <c r="I37" s="308"/>
      <c r="J37" s="307"/>
      <c r="K37" s="308"/>
      <c r="L37" s="321"/>
    </row>
    <row r="38" spans="1:12" ht="15" thickBot="1">
      <c r="A38" s="681" t="s">
        <v>93</v>
      </c>
      <c r="B38" s="684">
        <f>+B30+1</f>
        <v>42769</v>
      </c>
      <c r="C38" s="684"/>
      <c r="D38" s="684">
        <f>+D30+1</f>
        <v>42776</v>
      </c>
      <c r="E38" s="684"/>
      <c r="F38" s="684">
        <f>+F30+1</f>
        <v>42783</v>
      </c>
      <c r="G38" s="684"/>
      <c r="H38" s="684">
        <f>+H30+1</f>
        <v>42790</v>
      </c>
      <c r="I38" s="684"/>
      <c r="J38" s="684">
        <f>+J30+1</f>
        <v>42797</v>
      </c>
      <c r="K38" s="684"/>
    </row>
    <row r="39" spans="1:12" ht="18">
      <c r="A39" s="682"/>
      <c r="B39" s="699">
        <v>0.27083333333333331</v>
      </c>
      <c r="C39" s="696"/>
      <c r="D39" s="695">
        <v>0.27083333333333331</v>
      </c>
      <c r="E39" s="696"/>
      <c r="F39" s="695">
        <v>0.27083333333333331</v>
      </c>
      <c r="G39" s="696"/>
      <c r="H39" s="695">
        <v>0.27083333333333331</v>
      </c>
      <c r="I39" s="696"/>
      <c r="J39" s="695">
        <v>0.27083333333333331</v>
      </c>
      <c r="K39" s="696"/>
    </row>
    <row r="40" spans="1:12" ht="18.75">
      <c r="A40" s="682"/>
      <c r="B40" s="296">
        <v>1</v>
      </c>
      <c r="C40" s="295" t="s">
        <v>3</v>
      </c>
      <c r="D40" s="294">
        <v>1</v>
      </c>
      <c r="E40" s="295" t="s">
        <v>79</v>
      </c>
      <c r="F40" s="294">
        <v>1</v>
      </c>
      <c r="G40" s="295" t="s">
        <v>3</v>
      </c>
      <c r="H40" s="294">
        <v>1</v>
      </c>
      <c r="I40" s="295" t="s">
        <v>2</v>
      </c>
      <c r="J40" s="294">
        <v>1</v>
      </c>
      <c r="K40" s="295"/>
      <c r="L40" s="321"/>
    </row>
    <row r="41" spans="1:12" ht="18.75">
      <c r="A41" s="682"/>
      <c r="B41" s="296">
        <v>2</v>
      </c>
      <c r="C41" s="295" t="s">
        <v>2</v>
      </c>
      <c r="D41" s="294">
        <v>2</v>
      </c>
      <c r="E41" s="295" t="s">
        <v>5</v>
      </c>
      <c r="F41" s="294">
        <v>2</v>
      </c>
      <c r="G41" s="295" t="s">
        <v>2</v>
      </c>
      <c r="H41" s="294">
        <v>2</v>
      </c>
      <c r="I41" s="295" t="s">
        <v>53</v>
      </c>
      <c r="J41" s="294">
        <v>2</v>
      </c>
      <c r="K41" s="295"/>
      <c r="L41" s="321"/>
    </row>
    <row r="42" spans="1:12" ht="18">
      <c r="A42" s="682"/>
      <c r="B42" s="697">
        <v>0.79166666666666663</v>
      </c>
      <c r="C42" s="674"/>
      <c r="D42" s="673">
        <v>0.79166666666666663</v>
      </c>
      <c r="E42" s="674"/>
      <c r="F42" s="673">
        <v>0.79166666666666663</v>
      </c>
      <c r="G42" s="674"/>
      <c r="H42" s="673">
        <v>0.79166666666666663</v>
      </c>
      <c r="I42" s="674"/>
      <c r="J42" s="673">
        <v>0.79166666666666663</v>
      </c>
      <c r="K42" s="674"/>
      <c r="L42" s="321"/>
    </row>
    <row r="43" spans="1:12" s="293" customFormat="1" ht="18.75">
      <c r="A43" s="682"/>
      <c r="B43" s="296">
        <v>1</v>
      </c>
      <c r="C43" s="295" t="s">
        <v>60</v>
      </c>
      <c r="D43" s="294">
        <v>1</v>
      </c>
      <c r="E43" s="295" t="s">
        <v>75</v>
      </c>
      <c r="F43" s="294">
        <v>1</v>
      </c>
      <c r="G43" s="295" t="s">
        <v>7</v>
      </c>
      <c r="H43" s="294">
        <v>1</v>
      </c>
      <c r="I43" s="295" t="s">
        <v>48</v>
      </c>
      <c r="J43" s="294">
        <v>1</v>
      </c>
      <c r="K43" s="295"/>
      <c r="L43" s="322"/>
    </row>
    <row r="44" spans="1:12" ht="19.5" thickBot="1">
      <c r="A44" s="683"/>
      <c r="B44" s="311">
        <v>2</v>
      </c>
      <c r="C44" s="308" t="s">
        <v>29</v>
      </c>
      <c r="D44" s="307">
        <v>2</v>
      </c>
      <c r="E44" s="308" t="s">
        <v>49</v>
      </c>
      <c r="F44" s="307">
        <v>2</v>
      </c>
      <c r="G44" s="308" t="s">
        <v>50</v>
      </c>
      <c r="H44" s="307">
        <v>2</v>
      </c>
      <c r="I44" s="308" t="s">
        <v>51</v>
      </c>
      <c r="J44" s="307">
        <v>2</v>
      </c>
      <c r="K44" s="308"/>
      <c r="L44" s="321"/>
    </row>
    <row r="45" spans="1:12" ht="15" thickBot="1">
      <c r="A45" s="681" t="s">
        <v>94</v>
      </c>
      <c r="B45" s="684">
        <f>+B38+1</f>
        <v>42770</v>
      </c>
      <c r="C45" s="684"/>
      <c r="D45" s="684">
        <f>+D38+1</f>
        <v>42777</v>
      </c>
      <c r="E45" s="684"/>
      <c r="F45" s="684">
        <f>+F38+1</f>
        <v>42784</v>
      </c>
      <c r="G45" s="684"/>
      <c r="H45" s="684">
        <f>+H38+1</f>
        <v>42791</v>
      </c>
      <c r="I45" s="684"/>
      <c r="J45" s="684">
        <f>+J38+1</f>
        <v>42798</v>
      </c>
      <c r="K45" s="684"/>
    </row>
    <row r="46" spans="1:12" ht="18">
      <c r="A46" s="682"/>
      <c r="B46" s="699">
        <v>0.27083333333333331</v>
      </c>
      <c r="C46" s="696"/>
      <c r="D46" s="695">
        <v>0.27083333333333331</v>
      </c>
      <c r="E46" s="696"/>
      <c r="F46" s="695">
        <v>0.27083333333333331</v>
      </c>
      <c r="G46" s="696"/>
      <c r="H46" s="695">
        <v>0.27083333333333331</v>
      </c>
      <c r="I46" s="696"/>
      <c r="J46" s="695">
        <v>0.27083333333333331</v>
      </c>
      <c r="K46" s="696"/>
    </row>
    <row r="47" spans="1:12" ht="18.75">
      <c r="A47" s="682"/>
      <c r="B47" s="296">
        <v>1</v>
      </c>
      <c r="C47" s="295" t="s">
        <v>42</v>
      </c>
      <c r="D47" s="294">
        <v>1</v>
      </c>
      <c r="E47" s="295" t="s">
        <v>5</v>
      </c>
      <c r="F47" s="294">
        <v>1</v>
      </c>
      <c r="G47" s="327" t="s">
        <v>43</v>
      </c>
      <c r="H47" s="294">
        <v>1</v>
      </c>
      <c r="I47" s="295" t="s">
        <v>3</v>
      </c>
      <c r="J47" s="294">
        <v>1</v>
      </c>
      <c r="K47" s="295"/>
      <c r="L47" s="321"/>
    </row>
    <row r="48" spans="1:12" ht="19.5" thickBot="1">
      <c r="A48" s="682"/>
      <c r="B48" s="296">
        <v>2</v>
      </c>
      <c r="C48" s="295" t="s">
        <v>43</v>
      </c>
      <c r="D48" s="294">
        <v>2</v>
      </c>
      <c r="E48" s="295" t="s">
        <v>3</v>
      </c>
      <c r="F48" s="294">
        <v>2</v>
      </c>
      <c r="G48" s="327" t="s">
        <v>2</v>
      </c>
      <c r="H48" s="294">
        <v>2</v>
      </c>
      <c r="I48" s="295" t="s">
        <v>42</v>
      </c>
      <c r="J48" s="294">
        <v>2</v>
      </c>
      <c r="K48" s="295"/>
      <c r="L48" s="321"/>
    </row>
    <row r="49" spans="1:12" ht="18">
      <c r="A49" s="682"/>
      <c r="B49" s="685">
        <v>0.79166666666666663</v>
      </c>
      <c r="C49" s="686"/>
      <c r="D49" s="685">
        <v>0.79166666666666663</v>
      </c>
      <c r="E49" s="686"/>
      <c r="F49" s="685">
        <v>0.79166666666666663</v>
      </c>
      <c r="G49" s="686"/>
      <c r="H49" s="685">
        <v>0.79166666666666663</v>
      </c>
      <c r="I49" s="686"/>
      <c r="J49" s="685">
        <v>0.79166666666666663</v>
      </c>
      <c r="K49" s="686"/>
      <c r="L49" s="321"/>
    </row>
    <row r="50" spans="1:12" ht="18.75">
      <c r="A50" s="682"/>
      <c r="B50" s="294">
        <v>1</v>
      </c>
      <c r="C50" s="295" t="s">
        <v>44</v>
      </c>
      <c r="D50" s="294">
        <v>1</v>
      </c>
      <c r="E50" s="295" t="s">
        <v>76</v>
      </c>
      <c r="F50" s="294">
        <v>1</v>
      </c>
      <c r="G50" s="295" t="s">
        <v>44</v>
      </c>
      <c r="H50" s="294">
        <v>1</v>
      </c>
      <c r="I50" s="295" t="s">
        <v>14</v>
      </c>
      <c r="J50" s="294">
        <v>1</v>
      </c>
      <c r="K50" s="295"/>
      <c r="L50" s="321"/>
    </row>
    <row r="51" spans="1:12" ht="18.75">
      <c r="A51" s="682"/>
      <c r="B51" s="294">
        <v>2</v>
      </c>
      <c r="C51" s="295" t="s">
        <v>25</v>
      </c>
      <c r="D51" s="294">
        <v>2</v>
      </c>
      <c r="E51" s="295" t="s">
        <v>14</v>
      </c>
      <c r="F51" s="294">
        <v>2</v>
      </c>
      <c r="G51" s="295" t="s">
        <v>25</v>
      </c>
      <c r="H51" s="294">
        <v>2</v>
      </c>
      <c r="I51" s="328" t="s">
        <v>19</v>
      </c>
      <c r="J51" s="294">
        <v>2</v>
      </c>
      <c r="K51" s="295"/>
      <c r="L51" s="321"/>
    </row>
    <row r="52" spans="1:12" s="293" customFormat="1" ht="18.75">
      <c r="A52" s="682"/>
      <c r="B52" s="294">
        <v>3</v>
      </c>
      <c r="C52" s="295" t="s">
        <v>58</v>
      </c>
      <c r="D52" s="294">
        <v>3</v>
      </c>
      <c r="E52" s="295" t="s">
        <v>7</v>
      </c>
      <c r="F52" s="294">
        <v>3</v>
      </c>
      <c r="G52" s="295" t="s">
        <v>49</v>
      </c>
      <c r="H52" s="294">
        <v>3</v>
      </c>
      <c r="I52" s="295" t="s">
        <v>64</v>
      </c>
      <c r="J52" s="294">
        <v>3</v>
      </c>
      <c r="K52" s="295"/>
      <c r="L52" s="322"/>
    </row>
    <row r="53" spans="1:12" ht="19.5" thickBot="1">
      <c r="A53" s="683"/>
      <c r="B53" s="307">
        <v>4</v>
      </c>
      <c r="C53" s="308" t="s">
        <v>28</v>
      </c>
      <c r="D53" s="307">
        <v>4</v>
      </c>
      <c r="E53" s="308" t="s">
        <v>77</v>
      </c>
      <c r="F53" s="307">
        <v>4</v>
      </c>
      <c r="G53" s="308" t="s">
        <v>28</v>
      </c>
      <c r="H53" s="307">
        <v>4</v>
      </c>
      <c r="I53" s="308" t="s">
        <v>69</v>
      </c>
      <c r="J53" s="307">
        <v>4</v>
      </c>
      <c r="K53" s="308"/>
      <c r="L53" s="321"/>
    </row>
    <row r="54" spans="1:12" ht="18.75" thickBot="1">
      <c r="A54" s="681" t="s">
        <v>95</v>
      </c>
      <c r="B54" s="684">
        <f>+B45+1</f>
        <v>42771</v>
      </c>
      <c r="C54" s="684"/>
      <c r="D54" s="684">
        <f>+D45+1</f>
        <v>42778</v>
      </c>
      <c r="E54" s="684"/>
      <c r="F54" s="684">
        <f>+F45+1</f>
        <v>42785</v>
      </c>
      <c r="G54" s="684"/>
      <c r="H54" s="684">
        <f>+H45+1</f>
        <v>42792</v>
      </c>
      <c r="I54" s="684"/>
      <c r="J54" s="700"/>
      <c r="K54" s="700"/>
    </row>
    <row r="55" spans="1:12" ht="18">
      <c r="A55" s="682"/>
      <c r="B55" s="689">
        <v>0.29166666666666669</v>
      </c>
      <c r="C55" s="690"/>
      <c r="D55" s="689">
        <v>0.29166666666666669</v>
      </c>
      <c r="E55" s="690"/>
      <c r="F55" s="689">
        <v>0.29166666666666669</v>
      </c>
      <c r="G55" s="690"/>
      <c r="H55" s="689">
        <v>0.29166666666666669</v>
      </c>
      <c r="I55" s="690"/>
      <c r="J55" s="299"/>
      <c r="K55" s="300" t="s">
        <v>9</v>
      </c>
    </row>
    <row r="56" spans="1:12" ht="18.75">
      <c r="A56" s="682"/>
      <c r="B56" s="294">
        <v>1</v>
      </c>
      <c r="C56" s="295" t="s">
        <v>64</v>
      </c>
      <c r="D56" s="294">
        <v>1</v>
      </c>
      <c r="E56" s="295" t="s">
        <v>46</v>
      </c>
      <c r="F56" s="294">
        <v>1</v>
      </c>
      <c r="G56" s="295" t="s">
        <v>3</v>
      </c>
      <c r="H56" s="294">
        <v>1</v>
      </c>
      <c r="I56" s="295" t="s">
        <v>8</v>
      </c>
      <c r="J56" s="301"/>
      <c r="K56" s="301"/>
    </row>
    <row r="57" spans="1:12" ht="18.75">
      <c r="A57" s="682"/>
      <c r="B57" s="294">
        <v>2</v>
      </c>
      <c r="C57" s="295" t="s">
        <v>112</v>
      </c>
      <c r="D57" s="294">
        <v>2</v>
      </c>
      <c r="E57" s="295" t="s">
        <v>47</v>
      </c>
      <c r="F57" s="294">
        <v>2</v>
      </c>
      <c r="G57" s="295" t="s">
        <v>43</v>
      </c>
      <c r="H57" s="294">
        <v>2</v>
      </c>
      <c r="I57" s="295" t="s">
        <v>3</v>
      </c>
      <c r="J57" s="301"/>
      <c r="K57" s="331" t="s">
        <v>80</v>
      </c>
    </row>
    <row r="58" spans="1:12" ht="18.75">
      <c r="A58" s="682"/>
      <c r="B58" s="294">
        <v>3</v>
      </c>
      <c r="C58" s="295" t="s">
        <v>8</v>
      </c>
      <c r="D58" s="294">
        <v>3</v>
      </c>
      <c r="E58" s="295" t="s">
        <v>64</v>
      </c>
      <c r="F58" s="294">
        <v>3</v>
      </c>
      <c r="G58" s="295" t="s">
        <v>2</v>
      </c>
      <c r="H58" s="294">
        <v>3</v>
      </c>
      <c r="I58" s="295" t="s">
        <v>42</v>
      </c>
      <c r="J58" s="301"/>
      <c r="K58" s="332"/>
    </row>
    <row r="59" spans="1:12" ht="19.5" thickBot="1">
      <c r="A59" s="682"/>
      <c r="B59" s="294">
        <v>4</v>
      </c>
      <c r="C59" s="295" t="s">
        <v>2</v>
      </c>
      <c r="D59" s="294">
        <v>4</v>
      </c>
      <c r="E59" s="295" t="s">
        <v>42</v>
      </c>
      <c r="F59" s="294">
        <v>4</v>
      </c>
      <c r="G59" s="295" t="s">
        <v>41</v>
      </c>
      <c r="H59" s="294">
        <v>4</v>
      </c>
      <c r="I59" s="295" t="s">
        <v>43</v>
      </c>
      <c r="J59" s="301"/>
      <c r="K59" s="301"/>
      <c r="L59" s="329"/>
    </row>
    <row r="60" spans="1:12" ht="18">
      <c r="A60" s="682"/>
      <c r="B60" s="685">
        <v>0.4375</v>
      </c>
      <c r="C60" s="686"/>
      <c r="D60" s="685">
        <v>0.4375</v>
      </c>
      <c r="E60" s="686"/>
      <c r="F60" s="685">
        <v>0.4375</v>
      </c>
      <c r="G60" s="686"/>
      <c r="H60" s="685">
        <v>0.4375</v>
      </c>
      <c r="I60" s="686"/>
      <c r="J60" s="301"/>
      <c r="K60" s="331" t="s">
        <v>82</v>
      </c>
      <c r="L60" s="323"/>
    </row>
    <row r="61" spans="1:12" ht="18.75">
      <c r="A61" s="682"/>
      <c r="B61" s="294">
        <v>1</v>
      </c>
      <c r="C61" s="295" t="s">
        <v>49</v>
      </c>
      <c r="D61" s="294">
        <v>1</v>
      </c>
      <c r="E61" s="295" t="s">
        <v>51</v>
      </c>
      <c r="F61" s="294">
        <v>1</v>
      </c>
      <c r="G61" s="295" t="s">
        <v>50</v>
      </c>
      <c r="H61" s="294">
        <v>1</v>
      </c>
      <c r="I61" s="295" t="s">
        <v>49</v>
      </c>
      <c r="J61" s="301"/>
      <c r="K61" s="333">
        <v>42793</v>
      </c>
      <c r="L61" s="330"/>
    </row>
    <row r="62" spans="1:12" ht="18.75">
      <c r="A62" s="682"/>
      <c r="B62" s="294">
        <v>2</v>
      </c>
      <c r="C62" s="295" t="s">
        <v>50</v>
      </c>
      <c r="D62" s="294">
        <v>2</v>
      </c>
      <c r="E62" s="295" t="s">
        <v>57</v>
      </c>
      <c r="F62" s="294">
        <v>2</v>
      </c>
      <c r="G62" s="295" t="s">
        <v>112</v>
      </c>
      <c r="H62" s="294">
        <v>2</v>
      </c>
      <c r="I62" s="295" t="s">
        <v>65</v>
      </c>
      <c r="J62" s="301"/>
      <c r="K62" s="302"/>
      <c r="L62" s="323"/>
    </row>
    <row r="63" spans="1:12" ht="18.75">
      <c r="A63" s="682"/>
      <c r="B63" s="294">
        <v>3</v>
      </c>
      <c r="C63" s="295" t="s">
        <v>60</v>
      </c>
      <c r="D63" s="294">
        <v>3</v>
      </c>
      <c r="E63" s="295" t="s">
        <v>4</v>
      </c>
      <c r="F63" s="294">
        <v>3</v>
      </c>
      <c r="G63" s="295" t="s">
        <v>49</v>
      </c>
      <c r="H63" s="294">
        <v>3</v>
      </c>
      <c r="I63" s="295" t="s">
        <v>7</v>
      </c>
      <c r="J63" s="301"/>
      <c r="K63" s="301"/>
      <c r="L63" s="323"/>
    </row>
    <row r="64" spans="1:12" ht="19.5" thickBot="1">
      <c r="A64" s="682"/>
      <c r="B64" s="294">
        <v>4</v>
      </c>
      <c r="C64" s="295" t="s">
        <v>61</v>
      </c>
      <c r="D64" s="294">
        <v>4</v>
      </c>
      <c r="E64" s="295" t="s">
        <v>48</v>
      </c>
      <c r="F64" s="294">
        <v>4</v>
      </c>
      <c r="G64" s="295" t="s">
        <v>6</v>
      </c>
      <c r="H64" s="294">
        <v>4</v>
      </c>
      <c r="I64" s="295" t="s">
        <v>59</v>
      </c>
      <c r="J64" s="301"/>
      <c r="K64" s="301"/>
    </row>
    <row r="65" spans="1:11" ht="18">
      <c r="A65" s="682"/>
      <c r="B65" s="685">
        <v>0.72916666666666663</v>
      </c>
      <c r="C65" s="686"/>
      <c r="D65" s="685">
        <v>0.72916666666666663</v>
      </c>
      <c r="E65" s="686"/>
      <c r="F65" s="685">
        <v>0.72916666666666663</v>
      </c>
      <c r="G65" s="686"/>
      <c r="H65" s="685">
        <v>0.72916666666666663</v>
      </c>
      <c r="I65" s="686"/>
      <c r="J65" s="301"/>
      <c r="K65" s="301"/>
    </row>
    <row r="66" spans="1:11" ht="18.75">
      <c r="A66" s="682"/>
      <c r="B66" s="294">
        <v>1</v>
      </c>
      <c r="C66" s="295" t="s">
        <v>53</v>
      </c>
      <c r="D66" s="294">
        <v>1</v>
      </c>
      <c r="E66" s="295" t="s">
        <v>21</v>
      </c>
      <c r="F66" s="294">
        <v>1</v>
      </c>
      <c r="G66" s="295" t="s">
        <v>59</v>
      </c>
      <c r="H66" s="294">
        <v>1</v>
      </c>
      <c r="I66" s="295" t="s">
        <v>66</v>
      </c>
      <c r="J66" s="301"/>
      <c r="K66" s="301"/>
    </row>
    <row r="67" spans="1:11" ht="18.75">
      <c r="A67" s="682"/>
      <c r="B67" s="294">
        <v>2</v>
      </c>
      <c r="C67" s="295" t="s">
        <v>44</v>
      </c>
      <c r="D67" s="294">
        <v>2</v>
      </c>
      <c r="E67" s="295" t="s">
        <v>62</v>
      </c>
      <c r="F67" s="294">
        <v>2</v>
      </c>
      <c r="G67" s="295" t="s">
        <v>76</v>
      </c>
      <c r="H67" s="294">
        <v>2</v>
      </c>
      <c r="I67" s="295" t="s">
        <v>21</v>
      </c>
      <c r="J67" s="301"/>
      <c r="K67" s="301"/>
    </row>
    <row r="68" spans="1:11" ht="18.75">
      <c r="A68" s="682"/>
      <c r="B68" s="294">
        <v>3</v>
      </c>
      <c r="C68" s="295" t="s">
        <v>52</v>
      </c>
      <c r="D68" s="294">
        <v>3</v>
      </c>
      <c r="E68" s="295" t="s">
        <v>58</v>
      </c>
      <c r="F68" s="294">
        <v>3</v>
      </c>
      <c r="G68" s="295" t="s">
        <v>65</v>
      </c>
      <c r="H68" s="294">
        <v>3</v>
      </c>
      <c r="I68" s="295" t="s">
        <v>29</v>
      </c>
      <c r="J68" s="301"/>
      <c r="K68" s="301"/>
    </row>
    <row r="69" spans="1:11" ht="19.5" thickBot="1">
      <c r="A69" s="682"/>
      <c r="B69" s="294">
        <v>4</v>
      </c>
      <c r="C69" s="295" t="s">
        <v>28</v>
      </c>
      <c r="D69" s="294">
        <v>4</v>
      </c>
      <c r="E69" s="295" t="s">
        <v>25</v>
      </c>
      <c r="F69" s="294">
        <v>4</v>
      </c>
      <c r="G69" s="295" t="s">
        <v>19</v>
      </c>
      <c r="H69" s="294">
        <v>4</v>
      </c>
      <c r="I69" s="308" t="s">
        <v>60</v>
      </c>
      <c r="J69" s="301"/>
      <c r="K69" s="301"/>
    </row>
    <row r="70" spans="1:11" ht="18">
      <c r="A70" s="682"/>
      <c r="B70" s="685">
        <v>0.79166666666666663</v>
      </c>
      <c r="C70" s="686"/>
      <c r="D70" s="685">
        <v>0.79166666666666663</v>
      </c>
      <c r="E70" s="686"/>
      <c r="F70" s="685">
        <v>0.79166666666666663</v>
      </c>
      <c r="G70" s="686"/>
      <c r="H70" s="685">
        <v>0.79166666666666663</v>
      </c>
      <c r="I70" s="686"/>
      <c r="J70" s="301"/>
      <c r="K70" s="301"/>
    </row>
    <row r="71" spans="1:11" ht="18.75">
      <c r="A71" s="682"/>
      <c r="B71" s="294">
        <v>1</v>
      </c>
      <c r="C71" s="295" t="s">
        <v>29</v>
      </c>
      <c r="D71" s="294">
        <v>1</v>
      </c>
      <c r="E71" s="295" t="s">
        <v>66</v>
      </c>
      <c r="F71" s="294">
        <v>1</v>
      </c>
      <c r="G71" s="295" t="s">
        <v>56</v>
      </c>
      <c r="H71" s="294">
        <v>1</v>
      </c>
      <c r="I71" s="295" t="s">
        <v>6</v>
      </c>
      <c r="J71" s="301"/>
      <c r="K71" s="301"/>
    </row>
    <row r="72" spans="1:11" ht="18.75">
      <c r="A72" s="682"/>
      <c r="B72" s="294">
        <v>2</v>
      </c>
      <c r="C72" s="295" t="s">
        <v>55</v>
      </c>
      <c r="D72" s="294">
        <v>2</v>
      </c>
      <c r="E72" s="295" t="s">
        <v>75</v>
      </c>
      <c r="F72" s="294">
        <v>2</v>
      </c>
      <c r="G72" s="295" t="s">
        <v>55</v>
      </c>
      <c r="H72" s="294">
        <v>2</v>
      </c>
      <c r="I72" s="295" t="s">
        <v>51</v>
      </c>
      <c r="J72" s="301"/>
      <c r="K72" s="301"/>
    </row>
    <row r="73" spans="1:11" ht="18.75">
      <c r="A73" s="682"/>
      <c r="B73" s="294">
        <v>3</v>
      </c>
      <c r="C73" s="295" t="s">
        <v>6</v>
      </c>
      <c r="D73" s="294">
        <v>3</v>
      </c>
      <c r="E73" s="295" t="s">
        <v>77</v>
      </c>
      <c r="F73" s="294">
        <v>3</v>
      </c>
      <c r="G73" s="295" t="s">
        <v>21</v>
      </c>
      <c r="H73" s="294">
        <v>3</v>
      </c>
      <c r="I73" s="295" t="s">
        <v>22</v>
      </c>
      <c r="J73" s="301"/>
      <c r="K73" s="301"/>
    </row>
    <row r="74" spans="1:11" ht="19.5" thickBot="1">
      <c r="A74" s="683"/>
      <c r="B74" s="307">
        <v>4</v>
      </c>
      <c r="C74" s="308" t="s">
        <v>56</v>
      </c>
      <c r="D74" s="307">
        <v>4</v>
      </c>
      <c r="E74" s="295" t="s">
        <v>22</v>
      </c>
      <c r="F74" s="307">
        <v>4</v>
      </c>
      <c r="G74" s="295" t="s">
        <v>44</v>
      </c>
      <c r="H74" s="307">
        <v>4</v>
      </c>
      <c r="I74" s="308" t="s">
        <v>48</v>
      </c>
      <c r="J74" s="301"/>
      <c r="K74" s="301"/>
    </row>
    <row r="75" spans="1:11">
      <c r="J75" s="305"/>
      <c r="K75" s="305"/>
    </row>
    <row r="77" spans="1:11">
      <c r="C77" s="315" t="s">
        <v>11</v>
      </c>
    </row>
    <row r="78" spans="1:11">
      <c r="C78" s="316" t="s">
        <v>168</v>
      </c>
    </row>
    <row r="79" spans="1:11">
      <c r="C79" s="317" t="s">
        <v>12</v>
      </c>
    </row>
    <row r="80" spans="1:11">
      <c r="C80" s="315" t="s">
        <v>6</v>
      </c>
    </row>
    <row r="81" spans="3:3">
      <c r="C81" s="315" t="s">
        <v>13</v>
      </c>
    </row>
    <row r="82" spans="3:3">
      <c r="C82" s="315" t="s">
        <v>14</v>
      </c>
    </row>
    <row r="83" spans="3:3">
      <c r="C83" s="315" t="s">
        <v>15</v>
      </c>
    </row>
    <row r="84" spans="3:3">
      <c r="C84" s="317" t="s">
        <v>16</v>
      </c>
    </row>
    <row r="85" spans="3:3">
      <c r="C85" s="315" t="s">
        <v>17</v>
      </c>
    </row>
    <row r="86" spans="3:3">
      <c r="C86" s="315" t="s">
        <v>18</v>
      </c>
    </row>
    <row r="87" spans="3:3">
      <c r="C87" s="315" t="s">
        <v>19</v>
      </c>
    </row>
    <row r="88" spans="3:3">
      <c r="C88" s="315" t="s">
        <v>20</v>
      </c>
    </row>
    <row r="89" spans="3:3">
      <c r="C89" s="315" t="s">
        <v>21</v>
      </c>
    </row>
    <row r="90" spans="3:3">
      <c r="C90" s="315" t="s">
        <v>22</v>
      </c>
    </row>
    <row r="91" spans="3:3">
      <c r="C91" s="315" t="s">
        <v>23</v>
      </c>
    </row>
    <row r="92" spans="3:3">
      <c r="C92" s="315" t="s">
        <v>24</v>
      </c>
    </row>
    <row r="93" spans="3:3">
      <c r="C93" s="315" t="s">
        <v>25</v>
      </c>
    </row>
    <row r="94" spans="3:3">
      <c r="C94" s="315" t="s">
        <v>26</v>
      </c>
    </row>
    <row r="95" spans="3:3">
      <c r="C95" s="315" t="s">
        <v>27</v>
      </c>
    </row>
    <row r="96" spans="3:3">
      <c r="C96" s="315" t="s">
        <v>28</v>
      </c>
    </row>
    <row r="97" spans="3:3">
      <c r="C97" s="315" t="s">
        <v>29</v>
      </c>
    </row>
    <row r="98" spans="3:3">
      <c r="C98" s="315" t="s">
        <v>2</v>
      </c>
    </row>
    <row r="99" spans="3:3">
      <c r="C99" s="315" t="s">
        <v>30</v>
      </c>
    </row>
    <row r="100" spans="3:3">
      <c r="C100" s="315" t="s">
        <v>31</v>
      </c>
    </row>
    <row r="101" spans="3:3">
      <c r="C101" s="315" t="s">
        <v>32</v>
      </c>
    </row>
    <row r="102" spans="3:3">
      <c r="C102" s="315" t="s">
        <v>4</v>
      </c>
    </row>
    <row r="103" spans="3:3">
      <c r="C103" s="315" t="s">
        <v>33</v>
      </c>
    </row>
    <row r="104" spans="3:3">
      <c r="C104" s="315" t="s">
        <v>3</v>
      </c>
    </row>
    <row r="105" spans="3:3">
      <c r="C105" s="318" t="s">
        <v>34</v>
      </c>
    </row>
    <row r="106" spans="3:3">
      <c r="C106" s="315" t="s">
        <v>35</v>
      </c>
    </row>
    <row r="107" spans="3:3">
      <c r="C107" s="315" t="s">
        <v>8</v>
      </c>
    </row>
    <row r="108" spans="3:3">
      <c r="C108" s="315" t="s">
        <v>36</v>
      </c>
    </row>
    <row r="109" spans="3:3">
      <c r="C109" s="315" t="s">
        <v>5</v>
      </c>
    </row>
    <row r="110" spans="3:3">
      <c r="C110" s="315" t="s">
        <v>37</v>
      </c>
    </row>
    <row r="111" spans="3:3">
      <c r="C111" s="315" t="s">
        <v>7</v>
      </c>
    </row>
    <row r="112" spans="3:3">
      <c r="C112" s="55" t="s">
        <v>38</v>
      </c>
    </row>
    <row r="113" spans="3:3">
      <c r="C113" s="315" t="s">
        <v>39</v>
      </c>
    </row>
    <row r="114" spans="3:3">
      <c r="C114" s="315" t="s">
        <v>40</v>
      </c>
    </row>
    <row r="115" spans="3:3">
      <c r="C115" s="320" t="s">
        <v>41</v>
      </c>
    </row>
    <row r="116" spans="3:3">
      <c r="C116" s="319" t="s">
        <v>112</v>
      </c>
    </row>
    <row r="117" spans="3:3">
      <c r="C117" s="319" t="s">
        <v>59</v>
      </c>
    </row>
    <row r="118" spans="3:3">
      <c r="C118" s="319" t="s">
        <v>65</v>
      </c>
    </row>
    <row r="119" spans="3:3">
      <c r="C119" s="319" t="s">
        <v>62</v>
      </c>
    </row>
    <row r="120" spans="3:3">
      <c r="C120" s="319" t="s">
        <v>43</v>
      </c>
    </row>
  </sheetData>
  <sortState ref="C78:C115">
    <sortCondition ref="C78:C115"/>
  </sortState>
  <mergeCells count="119">
    <mergeCell ref="A54:A74"/>
    <mergeCell ref="B54:C54"/>
    <mergeCell ref="D54:E54"/>
    <mergeCell ref="F54:G54"/>
    <mergeCell ref="H54:I54"/>
    <mergeCell ref="J54:K54"/>
    <mergeCell ref="B55:C55"/>
    <mergeCell ref="D55:E55"/>
    <mergeCell ref="F55:G55"/>
    <mergeCell ref="H55:I55"/>
    <mergeCell ref="B70:C70"/>
    <mergeCell ref="D70:E70"/>
    <mergeCell ref="F70:G70"/>
    <mergeCell ref="H70:I70"/>
    <mergeCell ref="B60:C60"/>
    <mergeCell ref="D60:E60"/>
    <mergeCell ref="F60:G60"/>
    <mergeCell ref="H60:I60"/>
    <mergeCell ref="B65:C65"/>
    <mergeCell ref="D65:E65"/>
    <mergeCell ref="F65:G65"/>
    <mergeCell ref="H65:I65"/>
    <mergeCell ref="J46:K46"/>
    <mergeCell ref="B49:C49"/>
    <mergeCell ref="D49:E49"/>
    <mergeCell ref="F49:G49"/>
    <mergeCell ref="H49:I49"/>
    <mergeCell ref="J49:K49"/>
    <mergeCell ref="A45:A53"/>
    <mergeCell ref="B45:C45"/>
    <mergeCell ref="D45:E45"/>
    <mergeCell ref="F45:G45"/>
    <mergeCell ref="H45:I45"/>
    <mergeCell ref="J45:K45"/>
    <mergeCell ref="B46:C46"/>
    <mergeCell ref="D46:E46"/>
    <mergeCell ref="F46:G46"/>
    <mergeCell ref="H46:I46"/>
    <mergeCell ref="J39:K39"/>
    <mergeCell ref="B42:C42"/>
    <mergeCell ref="D42:E42"/>
    <mergeCell ref="F42:G42"/>
    <mergeCell ref="H42:I42"/>
    <mergeCell ref="J42:K42"/>
    <mergeCell ref="A38:A44"/>
    <mergeCell ref="B38:C38"/>
    <mergeCell ref="D38:E38"/>
    <mergeCell ref="F38:G38"/>
    <mergeCell ref="H38:I38"/>
    <mergeCell ref="J38:K38"/>
    <mergeCell ref="B39:C39"/>
    <mergeCell ref="D39:E39"/>
    <mergeCell ref="F39:G39"/>
    <mergeCell ref="H39:I39"/>
    <mergeCell ref="J31:K31"/>
    <mergeCell ref="B34:C34"/>
    <mergeCell ref="D34:E34"/>
    <mergeCell ref="F34:G34"/>
    <mergeCell ref="H34:I34"/>
    <mergeCell ref="J34:K34"/>
    <mergeCell ref="A30:A37"/>
    <mergeCell ref="B30:C30"/>
    <mergeCell ref="D30:E30"/>
    <mergeCell ref="F30:G30"/>
    <mergeCell ref="H30:I30"/>
    <mergeCell ref="J30:K30"/>
    <mergeCell ref="B31:C31"/>
    <mergeCell ref="D31:E31"/>
    <mergeCell ref="F31:G31"/>
    <mergeCell ref="H31:I31"/>
    <mergeCell ref="J22:K22"/>
    <mergeCell ref="B26:C26"/>
    <mergeCell ref="D26:E26"/>
    <mergeCell ref="F26:G26"/>
    <mergeCell ref="H26:I26"/>
    <mergeCell ref="J26:K26"/>
    <mergeCell ref="A21:A29"/>
    <mergeCell ref="B21:C21"/>
    <mergeCell ref="D21:E21"/>
    <mergeCell ref="F21:G21"/>
    <mergeCell ref="H21:I21"/>
    <mergeCell ref="J21:K21"/>
    <mergeCell ref="B22:C22"/>
    <mergeCell ref="D22:E22"/>
    <mergeCell ref="F22:G22"/>
    <mergeCell ref="H22:I22"/>
    <mergeCell ref="J15:K15"/>
    <mergeCell ref="B18:C18"/>
    <mergeCell ref="D18:E18"/>
    <mergeCell ref="F18:G18"/>
    <mergeCell ref="H18:I18"/>
    <mergeCell ref="J18:K18"/>
    <mergeCell ref="A14:A20"/>
    <mergeCell ref="B14:C14"/>
    <mergeCell ref="D14:E14"/>
    <mergeCell ref="F14:G14"/>
    <mergeCell ref="H14:I14"/>
    <mergeCell ref="J14:K14"/>
    <mergeCell ref="B15:C15"/>
    <mergeCell ref="D15:E15"/>
    <mergeCell ref="F15:G15"/>
    <mergeCell ref="H15:I15"/>
    <mergeCell ref="H6:I6"/>
    <mergeCell ref="J6:K6"/>
    <mergeCell ref="B10:C10"/>
    <mergeCell ref="D10:E10"/>
    <mergeCell ref="F10:G10"/>
    <mergeCell ref="H10:I10"/>
    <mergeCell ref="J10:K10"/>
    <mergeCell ref="G2:K3"/>
    <mergeCell ref="A5:A13"/>
    <mergeCell ref="B5:C5"/>
    <mergeCell ref="D5:E5"/>
    <mergeCell ref="F5:G5"/>
    <mergeCell ref="H5:I5"/>
    <mergeCell ref="J5:K5"/>
    <mergeCell ref="B6:C6"/>
    <mergeCell ref="D6:E6"/>
    <mergeCell ref="F6:G6"/>
  </mergeCells>
  <conditionalFormatting sqref="B7:K18 B20:K74 B19:J19">
    <cfRule type="containsText" dxfId="48" priority="2" operator="containsText" text="dario">
      <formula>NOT(ISERROR(SEARCH("dario",B7)))</formula>
    </cfRule>
  </conditionalFormatting>
  <conditionalFormatting sqref="K19">
    <cfRule type="containsText" dxfId="47" priority="1" operator="containsText" text="dario">
      <formula>NOT(ISERROR(SEARCH("dario",K19)))</formula>
    </cfRule>
  </conditionalFormatting>
  <printOptions horizontalCentered="1"/>
  <pageMargins left="0.51181102362204722" right="0.51181102362204722" top="0.55118110236220474" bottom="0.55118110236220474" header="0.31496062992125984" footer="0.31496062992125984"/>
  <pageSetup scale="55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9"/>
  <sheetViews>
    <sheetView zoomScale="80" zoomScaleNormal="80" workbookViewId="0">
      <selection activeCell="E19" sqref="E19:E20"/>
    </sheetView>
  </sheetViews>
  <sheetFormatPr baseColWidth="10" defaultColWidth="11.42578125" defaultRowHeight="14.25"/>
  <cols>
    <col min="1" max="1" width="4.42578125" style="306" bestFit="1" customWidth="1"/>
    <col min="2" max="2" width="2.85546875" style="57" bestFit="1" customWidth="1"/>
    <col min="3" max="3" width="25.7109375" style="53" customWidth="1"/>
    <col min="4" max="4" width="2.85546875" style="303" bestFit="1" customWidth="1"/>
    <col min="5" max="5" width="25.7109375" style="304" customWidth="1"/>
    <col min="6" max="6" width="2.85546875" style="303" bestFit="1" customWidth="1"/>
    <col min="7" max="7" width="25.7109375" style="304" customWidth="1"/>
    <col min="8" max="8" width="2.85546875" style="303" bestFit="1" customWidth="1"/>
    <col min="9" max="9" width="25.7109375" style="304" customWidth="1"/>
    <col min="10" max="10" width="2.85546875" style="303" bestFit="1" customWidth="1"/>
    <col min="11" max="11" width="26.85546875" style="304" customWidth="1"/>
    <col min="12" max="12" width="11.42578125" style="292"/>
    <col min="13" max="13" width="18.42578125" style="292" bestFit="1" customWidth="1"/>
    <col min="14" max="14" width="16.7109375" style="292" customWidth="1"/>
    <col min="15" max="16384" width="11.42578125" style="292"/>
  </cols>
  <sheetData>
    <row r="1" spans="1:11" ht="18.75" thickBot="1">
      <c r="B1" s="56"/>
      <c r="C1" s="52"/>
      <c r="D1" s="291"/>
      <c r="E1" s="52"/>
      <c r="F1" s="291"/>
      <c r="G1" s="52"/>
      <c r="H1" s="291"/>
      <c r="I1" s="52"/>
      <c r="J1" s="291"/>
      <c r="K1" s="52"/>
    </row>
    <row r="2" spans="1:11" ht="18">
      <c r="B2" s="56"/>
      <c r="C2" s="52"/>
      <c r="D2" s="291"/>
      <c r="E2" s="52"/>
      <c r="F2" s="291"/>
      <c r="G2" s="675" t="s">
        <v>204</v>
      </c>
      <c r="H2" s="676"/>
      <c r="I2" s="676"/>
      <c r="J2" s="676"/>
      <c r="K2" s="677"/>
    </row>
    <row r="3" spans="1:11" ht="18.75" thickBot="1">
      <c r="B3" s="56"/>
      <c r="C3" s="52"/>
      <c r="D3" s="291"/>
      <c r="E3" s="52"/>
      <c r="F3" s="291"/>
      <c r="G3" s="678"/>
      <c r="H3" s="679"/>
      <c r="I3" s="679"/>
      <c r="J3" s="679"/>
      <c r="K3" s="680"/>
    </row>
    <row r="4" spans="1:11" ht="18.75" thickBot="1">
      <c r="B4" s="56"/>
      <c r="C4" s="52"/>
      <c r="D4" s="291"/>
      <c r="E4" s="52"/>
      <c r="F4" s="291"/>
      <c r="G4" s="52"/>
      <c r="H4" s="291"/>
      <c r="I4" s="52"/>
      <c r="J4" s="291"/>
      <c r="K4" s="52"/>
    </row>
    <row r="5" spans="1:11" s="293" customFormat="1" ht="18.75" thickBot="1">
      <c r="A5" s="681" t="s">
        <v>0</v>
      </c>
      <c r="B5" s="684">
        <v>42793</v>
      </c>
      <c r="C5" s="684"/>
      <c r="D5" s="684">
        <f>+B55+1</f>
        <v>42800</v>
      </c>
      <c r="E5" s="684"/>
      <c r="F5" s="684">
        <f>+D55+1</f>
        <v>42807</v>
      </c>
      <c r="G5" s="684"/>
      <c r="H5" s="684">
        <f>+F55+1</f>
        <v>42814</v>
      </c>
      <c r="I5" s="684"/>
      <c r="J5" s="684">
        <f>+H55+1</f>
        <v>42821</v>
      </c>
      <c r="K5" s="684"/>
    </row>
    <row r="6" spans="1:11" s="321" customFormat="1" ht="18">
      <c r="A6" s="682"/>
      <c r="B6" s="685">
        <v>0.27083333333333331</v>
      </c>
      <c r="C6" s="686"/>
      <c r="D6" s="687">
        <v>0.27083333333333331</v>
      </c>
      <c r="E6" s="688"/>
      <c r="F6" s="687">
        <v>0.27083333333333331</v>
      </c>
      <c r="G6" s="688"/>
      <c r="H6" s="687">
        <v>0.27083333333333331</v>
      </c>
      <c r="I6" s="688"/>
      <c r="J6" s="687">
        <v>0.27083333333333331</v>
      </c>
      <c r="K6" s="688"/>
    </row>
    <row r="7" spans="1:11" s="321" customFormat="1" ht="18.75">
      <c r="A7" s="682"/>
      <c r="B7" s="294">
        <v>1</v>
      </c>
      <c r="C7" s="295" t="s">
        <v>5</v>
      </c>
      <c r="D7" s="294">
        <v>1</v>
      </c>
      <c r="E7" s="295" t="s">
        <v>4</v>
      </c>
      <c r="F7" s="294">
        <v>1</v>
      </c>
      <c r="G7" s="295" t="s">
        <v>62</v>
      </c>
      <c r="H7" s="294">
        <v>1</v>
      </c>
      <c r="I7" s="295" t="s">
        <v>53</v>
      </c>
      <c r="J7" s="294">
        <v>1</v>
      </c>
      <c r="K7" s="295" t="s">
        <v>5</v>
      </c>
    </row>
    <row r="8" spans="1:11" s="321" customFormat="1" ht="18.75">
      <c r="A8" s="682"/>
      <c r="B8" s="294">
        <v>2</v>
      </c>
      <c r="C8" s="295" t="s">
        <v>42</v>
      </c>
      <c r="D8" s="294">
        <v>2</v>
      </c>
      <c r="E8" s="295" t="s">
        <v>57</v>
      </c>
      <c r="F8" s="294">
        <v>2</v>
      </c>
      <c r="G8" s="295" t="s">
        <v>42</v>
      </c>
      <c r="H8" s="294">
        <v>2</v>
      </c>
      <c r="I8" s="295" t="s">
        <v>3</v>
      </c>
      <c r="J8" s="294">
        <v>2</v>
      </c>
      <c r="K8" s="295" t="s">
        <v>42</v>
      </c>
    </row>
    <row r="9" spans="1:11" s="321" customFormat="1" ht="18.75">
      <c r="A9" s="682"/>
      <c r="B9" s="294"/>
      <c r="C9" s="295"/>
      <c r="D9" s="294"/>
      <c r="E9" s="295"/>
      <c r="F9" s="294"/>
      <c r="G9" s="295"/>
      <c r="H9" s="294">
        <v>3</v>
      </c>
      <c r="I9" s="295" t="s">
        <v>112</v>
      </c>
      <c r="J9" s="294"/>
      <c r="K9" s="295"/>
    </row>
    <row r="10" spans="1:11" s="321" customFormat="1" ht="18">
      <c r="A10" s="682"/>
      <c r="B10" s="673">
        <v>0.79166666666666663</v>
      </c>
      <c r="C10" s="674"/>
      <c r="D10" s="673">
        <v>0.79166666666666663</v>
      </c>
      <c r="E10" s="674"/>
      <c r="F10" s="673">
        <v>0.79166666666666663</v>
      </c>
      <c r="G10" s="674"/>
      <c r="H10" s="673">
        <v>0.79166666666666663</v>
      </c>
      <c r="I10" s="674"/>
      <c r="J10" s="673">
        <v>0.79166666666666663</v>
      </c>
      <c r="K10" s="674"/>
    </row>
    <row r="11" spans="1:11" s="321" customFormat="1" ht="19.5" thickBot="1">
      <c r="A11" s="682"/>
      <c r="B11" s="294">
        <v>1</v>
      </c>
      <c r="C11" s="295" t="s">
        <v>71</v>
      </c>
      <c r="D11" s="294">
        <v>1</v>
      </c>
      <c r="E11" s="308" t="s">
        <v>29</v>
      </c>
      <c r="F11" s="294">
        <v>1</v>
      </c>
      <c r="G11" s="295" t="s">
        <v>58</v>
      </c>
      <c r="H11" s="294">
        <v>1</v>
      </c>
      <c r="I11" s="295" t="s">
        <v>69</v>
      </c>
      <c r="J11" s="294">
        <v>1</v>
      </c>
      <c r="K11" s="295" t="s">
        <v>71</v>
      </c>
    </row>
    <row r="12" spans="1:11" s="321" customFormat="1" ht="19.5" thickBot="1">
      <c r="A12" s="682"/>
      <c r="B12" s="294">
        <v>2</v>
      </c>
      <c r="C12" s="295" t="s">
        <v>58</v>
      </c>
      <c r="D12" s="294">
        <v>2</v>
      </c>
      <c r="E12" s="295" t="s">
        <v>7</v>
      </c>
      <c r="F12" s="294">
        <v>2</v>
      </c>
      <c r="G12" s="295" t="s">
        <v>44</v>
      </c>
      <c r="H12" s="294">
        <v>2</v>
      </c>
      <c r="I12" s="308" t="s">
        <v>6</v>
      </c>
      <c r="J12" s="294">
        <v>2</v>
      </c>
      <c r="K12" s="295" t="s">
        <v>58</v>
      </c>
    </row>
    <row r="13" spans="1:11" s="321" customFormat="1" ht="19.5" thickBot="1">
      <c r="A13" s="683"/>
      <c r="B13" s="307"/>
      <c r="C13" s="307"/>
      <c r="D13" s="307"/>
      <c r="E13" s="308"/>
      <c r="F13" s="339"/>
      <c r="G13" s="340"/>
      <c r="H13" s="339">
        <v>3</v>
      </c>
      <c r="I13" s="340" t="s">
        <v>29</v>
      </c>
      <c r="J13" s="339"/>
      <c r="K13" s="340"/>
    </row>
    <row r="14" spans="1:11" s="293" customFormat="1" ht="18.75" thickBot="1">
      <c r="A14" s="681" t="s">
        <v>91</v>
      </c>
      <c r="B14" s="684">
        <f>+B5+1</f>
        <v>42794</v>
      </c>
      <c r="C14" s="684"/>
      <c r="D14" s="684">
        <f>+D5+1</f>
        <v>42801</v>
      </c>
      <c r="E14" s="684"/>
      <c r="F14" s="684">
        <f>+F5+1</f>
        <v>42808</v>
      </c>
      <c r="G14" s="684"/>
      <c r="H14" s="684">
        <f>+H5+1</f>
        <v>42815</v>
      </c>
      <c r="I14" s="684"/>
      <c r="J14" s="684">
        <f>+J5+1</f>
        <v>42822</v>
      </c>
      <c r="K14" s="684"/>
    </row>
    <row r="15" spans="1:11" ht="18">
      <c r="A15" s="682"/>
      <c r="B15" s="693">
        <v>0.27083333333333331</v>
      </c>
      <c r="C15" s="694"/>
      <c r="D15" s="689">
        <v>0.27083333333333331</v>
      </c>
      <c r="E15" s="690"/>
      <c r="F15" s="689">
        <v>0.27083333333333331</v>
      </c>
      <c r="G15" s="690"/>
      <c r="H15" s="689">
        <v>0.27083333333333331</v>
      </c>
      <c r="I15" s="690"/>
      <c r="J15" s="689">
        <v>0.27083333333333331</v>
      </c>
      <c r="K15" s="690"/>
    </row>
    <row r="16" spans="1:11" s="321" customFormat="1" ht="18.75">
      <c r="A16" s="682"/>
      <c r="B16" s="296">
        <v>1</v>
      </c>
      <c r="C16" s="295" t="s">
        <v>5</v>
      </c>
      <c r="D16" s="294">
        <v>1</v>
      </c>
      <c r="E16" s="295" t="s">
        <v>3</v>
      </c>
      <c r="F16" s="294">
        <v>1</v>
      </c>
      <c r="G16" s="295" t="s">
        <v>2</v>
      </c>
      <c r="H16" s="294">
        <v>1</v>
      </c>
      <c r="I16" s="295" t="s">
        <v>42</v>
      </c>
      <c r="J16" s="294">
        <v>1</v>
      </c>
      <c r="K16" s="295" t="s">
        <v>5</v>
      </c>
    </row>
    <row r="17" spans="1:11" s="321" customFormat="1" ht="18.75">
      <c r="A17" s="682"/>
      <c r="B17" s="296">
        <v>2</v>
      </c>
      <c r="C17" s="295" t="s">
        <v>63</v>
      </c>
      <c r="D17" s="294">
        <v>2</v>
      </c>
      <c r="E17" s="295" t="s">
        <v>63</v>
      </c>
      <c r="F17" s="294">
        <v>2</v>
      </c>
      <c r="G17" s="295" t="s">
        <v>42</v>
      </c>
      <c r="H17" s="294">
        <v>2</v>
      </c>
      <c r="I17" s="295" t="s">
        <v>3</v>
      </c>
      <c r="J17" s="294">
        <v>2</v>
      </c>
      <c r="K17" s="295" t="s">
        <v>63</v>
      </c>
    </row>
    <row r="18" spans="1:11" s="321" customFormat="1" ht="18">
      <c r="A18" s="682"/>
      <c r="B18" s="691">
        <v>0.79166666666666663</v>
      </c>
      <c r="C18" s="692"/>
      <c r="D18" s="691">
        <v>0.79166666666666663</v>
      </c>
      <c r="E18" s="692"/>
      <c r="F18" s="691">
        <v>0.79166666666666663</v>
      </c>
      <c r="G18" s="692"/>
      <c r="H18" s="691">
        <v>0.79166666666666663</v>
      </c>
      <c r="I18" s="692"/>
      <c r="J18" s="691">
        <v>0.79166666666666663</v>
      </c>
      <c r="K18" s="692"/>
    </row>
    <row r="19" spans="1:11" s="321" customFormat="1" ht="18.75">
      <c r="A19" s="682"/>
      <c r="B19" s="296">
        <v>1</v>
      </c>
      <c r="C19" s="295" t="s">
        <v>58</v>
      </c>
      <c r="D19" s="294">
        <v>1</v>
      </c>
      <c r="E19" s="295" t="s">
        <v>14</v>
      </c>
      <c r="F19" s="294">
        <v>1</v>
      </c>
      <c r="G19" s="324" t="s">
        <v>63</v>
      </c>
      <c r="H19" s="294">
        <v>1</v>
      </c>
      <c r="I19" s="295" t="s">
        <v>51</v>
      </c>
      <c r="J19" s="294">
        <v>1</v>
      </c>
      <c r="K19" s="295" t="s">
        <v>169</v>
      </c>
    </row>
    <row r="20" spans="1:11" s="322" customFormat="1" ht="19.5" thickBot="1">
      <c r="A20" s="683"/>
      <c r="B20" s="311">
        <v>2</v>
      </c>
      <c r="C20" s="308" t="s">
        <v>78</v>
      </c>
      <c r="D20" s="307">
        <v>2</v>
      </c>
      <c r="E20" s="308" t="s">
        <v>75</v>
      </c>
      <c r="F20" s="307">
        <v>2</v>
      </c>
      <c r="G20" s="308" t="s">
        <v>112</v>
      </c>
      <c r="H20" s="307">
        <v>2</v>
      </c>
      <c r="I20" s="295" t="s">
        <v>169</v>
      </c>
      <c r="J20" s="307">
        <v>2</v>
      </c>
      <c r="K20" s="308" t="s">
        <v>78</v>
      </c>
    </row>
    <row r="21" spans="1:11" ht="15" thickBot="1">
      <c r="A21" s="681" t="s">
        <v>92</v>
      </c>
      <c r="B21" s="684">
        <f>+B14+1</f>
        <v>42795</v>
      </c>
      <c r="C21" s="684"/>
      <c r="D21" s="684">
        <f>+D14+1</f>
        <v>42802</v>
      </c>
      <c r="E21" s="684"/>
      <c r="F21" s="684">
        <f>+F14+1</f>
        <v>42809</v>
      </c>
      <c r="G21" s="684"/>
      <c r="H21" s="684">
        <f>+H14+1</f>
        <v>42816</v>
      </c>
      <c r="I21" s="684"/>
      <c r="J21" s="684">
        <f>+J14+1</f>
        <v>42823</v>
      </c>
      <c r="K21" s="684"/>
    </row>
    <row r="22" spans="1:11" s="321" customFormat="1" ht="18">
      <c r="A22" s="682"/>
      <c r="B22" s="698">
        <v>0.27083333333333331</v>
      </c>
      <c r="C22" s="686"/>
      <c r="D22" s="685">
        <v>0.27083333333333331</v>
      </c>
      <c r="E22" s="686"/>
      <c r="F22" s="685">
        <v>0.27083333333333331</v>
      </c>
      <c r="G22" s="686"/>
      <c r="H22" s="685">
        <v>0.27083333333333331</v>
      </c>
      <c r="I22" s="686"/>
      <c r="J22" s="685">
        <v>0.27083333333333331</v>
      </c>
      <c r="K22" s="686"/>
    </row>
    <row r="23" spans="1:11" s="321" customFormat="1" ht="18.75">
      <c r="A23" s="682"/>
      <c r="B23" s="296">
        <v>1</v>
      </c>
      <c r="C23" s="295" t="s">
        <v>2</v>
      </c>
      <c r="D23" s="294">
        <v>1</v>
      </c>
      <c r="E23" s="295" t="s">
        <v>42</v>
      </c>
      <c r="F23" s="294">
        <v>1</v>
      </c>
      <c r="G23" s="295" t="s">
        <v>62</v>
      </c>
      <c r="H23" s="294">
        <v>1</v>
      </c>
      <c r="I23" s="295" t="s">
        <v>5</v>
      </c>
      <c r="J23" s="294">
        <v>1</v>
      </c>
      <c r="K23" s="295" t="s">
        <v>42</v>
      </c>
    </row>
    <row r="24" spans="1:11" s="321" customFormat="1" ht="18.75">
      <c r="A24" s="682"/>
      <c r="B24" s="296">
        <v>2</v>
      </c>
      <c r="C24" s="295" t="s">
        <v>57</v>
      </c>
      <c r="D24" s="294">
        <v>2</v>
      </c>
      <c r="E24" s="295" t="s">
        <v>63</v>
      </c>
      <c r="F24" s="294">
        <v>2</v>
      </c>
      <c r="G24" s="295" t="s">
        <v>42</v>
      </c>
      <c r="H24" s="294">
        <v>2</v>
      </c>
      <c r="I24" s="295" t="s">
        <v>3</v>
      </c>
      <c r="J24" s="294">
        <v>2</v>
      </c>
      <c r="K24" s="295" t="s">
        <v>63</v>
      </c>
    </row>
    <row r="25" spans="1:11" s="321" customFormat="1" ht="18.75">
      <c r="A25" s="682"/>
      <c r="B25" s="297">
        <v>3</v>
      </c>
      <c r="C25" s="295" t="s">
        <v>4</v>
      </c>
      <c r="D25" s="294"/>
      <c r="E25" s="295"/>
      <c r="F25" s="294"/>
      <c r="G25" s="295"/>
      <c r="H25" s="294"/>
      <c r="I25" s="295"/>
      <c r="J25" s="294"/>
      <c r="K25" s="295"/>
    </row>
    <row r="26" spans="1:11" s="321" customFormat="1" ht="18">
      <c r="A26" s="682"/>
      <c r="B26" s="697">
        <v>0.79166666666666663</v>
      </c>
      <c r="C26" s="674"/>
      <c r="D26" s="673">
        <v>0.79166666666666663</v>
      </c>
      <c r="E26" s="674"/>
      <c r="F26" s="673">
        <v>0.79166666666666663</v>
      </c>
      <c r="G26" s="674"/>
      <c r="H26" s="673">
        <v>0.79166666666666663</v>
      </c>
      <c r="I26" s="674"/>
      <c r="J26" s="673">
        <v>0.79166666666666663</v>
      </c>
      <c r="K26" s="674"/>
    </row>
    <row r="27" spans="1:11" s="322" customFormat="1" ht="18.75">
      <c r="A27" s="682"/>
      <c r="B27" s="296">
        <v>1</v>
      </c>
      <c r="C27" s="295" t="s">
        <v>58</v>
      </c>
      <c r="D27" s="294">
        <v>1</v>
      </c>
      <c r="E27" s="295" t="s">
        <v>112</v>
      </c>
      <c r="F27" s="294">
        <v>1</v>
      </c>
      <c r="G27" s="295" t="s">
        <v>21</v>
      </c>
      <c r="H27" s="294">
        <v>1</v>
      </c>
      <c r="I27" s="295" t="s">
        <v>60</v>
      </c>
      <c r="J27" s="294">
        <v>1</v>
      </c>
      <c r="K27" s="295" t="s">
        <v>73</v>
      </c>
    </row>
    <row r="28" spans="1:11" s="322" customFormat="1" ht="18.75">
      <c r="A28" s="682"/>
      <c r="B28" s="298">
        <v>2</v>
      </c>
      <c r="C28" s="295" t="s">
        <v>29</v>
      </c>
      <c r="D28" s="294">
        <v>2</v>
      </c>
      <c r="E28" s="295" t="s">
        <v>73</v>
      </c>
      <c r="F28" s="294">
        <v>2</v>
      </c>
      <c r="G28" s="295" t="s">
        <v>6</v>
      </c>
      <c r="H28" s="294">
        <v>2</v>
      </c>
      <c r="I28" s="295" t="s">
        <v>61</v>
      </c>
      <c r="J28" s="294">
        <v>2</v>
      </c>
      <c r="K28" s="295" t="s">
        <v>65</v>
      </c>
    </row>
    <row r="29" spans="1:11" s="321" customFormat="1" ht="19.5" thickBot="1">
      <c r="A29" s="683"/>
      <c r="B29" s="311">
        <v>3</v>
      </c>
      <c r="C29" s="308" t="s">
        <v>44</v>
      </c>
      <c r="D29" s="307"/>
      <c r="E29" s="308"/>
      <c r="F29" s="307"/>
      <c r="G29" s="308"/>
      <c r="H29" s="307"/>
      <c r="I29" s="308"/>
      <c r="J29" s="307"/>
      <c r="K29" s="308"/>
    </row>
    <row r="30" spans="1:11" ht="15" thickBot="1">
      <c r="A30" s="681" t="s">
        <v>1</v>
      </c>
      <c r="B30" s="684">
        <f>+B21+1</f>
        <v>42796</v>
      </c>
      <c r="C30" s="684"/>
      <c r="D30" s="684">
        <f>+D21+1</f>
        <v>42803</v>
      </c>
      <c r="E30" s="684"/>
      <c r="F30" s="684">
        <f>+F21+1</f>
        <v>42810</v>
      </c>
      <c r="G30" s="684"/>
      <c r="H30" s="684">
        <f>+H21+1</f>
        <v>42817</v>
      </c>
      <c r="I30" s="684"/>
      <c r="J30" s="684">
        <f>+J21+1</f>
        <v>42824</v>
      </c>
      <c r="K30" s="684"/>
    </row>
    <row r="31" spans="1:11" ht="18">
      <c r="A31" s="682"/>
      <c r="B31" s="698">
        <v>0.27083333333333331</v>
      </c>
      <c r="C31" s="686"/>
      <c r="D31" s="695">
        <v>0.27083333333333331</v>
      </c>
      <c r="E31" s="696"/>
      <c r="F31" s="695">
        <v>0.27083333333333331</v>
      </c>
      <c r="G31" s="696"/>
      <c r="H31" s="695">
        <v>0.27083333333333331</v>
      </c>
      <c r="I31" s="696"/>
      <c r="J31" s="695">
        <v>0.27083333333333331</v>
      </c>
      <c r="K31" s="696"/>
    </row>
    <row r="32" spans="1:11" s="321" customFormat="1" ht="19.5" thickBot="1">
      <c r="A32" s="682"/>
      <c r="B32" s="296">
        <v>1</v>
      </c>
      <c r="C32" s="308" t="s">
        <v>69</v>
      </c>
      <c r="D32" s="294">
        <v>1</v>
      </c>
      <c r="E32" s="295" t="s">
        <v>42</v>
      </c>
      <c r="F32" s="294">
        <v>1</v>
      </c>
      <c r="G32" s="295" t="s">
        <v>5</v>
      </c>
      <c r="H32" s="294">
        <v>1</v>
      </c>
      <c r="I32" s="295" t="s">
        <v>42</v>
      </c>
      <c r="J32" s="294">
        <v>1</v>
      </c>
      <c r="K32" s="295" t="s">
        <v>2</v>
      </c>
    </row>
    <row r="33" spans="1:12" s="321" customFormat="1" ht="18.75">
      <c r="A33" s="682"/>
      <c r="B33" s="296">
        <v>2</v>
      </c>
      <c r="C33" s="295" t="s">
        <v>3</v>
      </c>
      <c r="D33" s="294">
        <v>2</v>
      </c>
      <c r="E33" s="295" t="s">
        <v>2</v>
      </c>
      <c r="F33" s="294">
        <v>2</v>
      </c>
      <c r="G33" s="295" t="s">
        <v>42</v>
      </c>
      <c r="H33" s="294">
        <v>2</v>
      </c>
      <c r="I33" s="295" t="s">
        <v>3</v>
      </c>
      <c r="J33" s="294">
        <v>2</v>
      </c>
      <c r="K33" s="295" t="s">
        <v>63</v>
      </c>
    </row>
    <row r="34" spans="1:12" s="321" customFormat="1" ht="18">
      <c r="A34" s="682"/>
      <c r="B34" s="697">
        <v>0.79166666666666663</v>
      </c>
      <c r="C34" s="674"/>
      <c r="D34" s="673">
        <v>0.79166666666666663</v>
      </c>
      <c r="E34" s="674"/>
      <c r="F34" s="673">
        <v>0.79166666666666663</v>
      </c>
      <c r="G34" s="674"/>
      <c r="H34" s="673">
        <v>0.79166666666666663</v>
      </c>
      <c r="I34" s="674"/>
      <c r="J34" s="673">
        <v>0.79166666666666663</v>
      </c>
      <c r="K34" s="674"/>
    </row>
    <row r="35" spans="1:12" s="322" customFormat="1" ht="18.75">
      <c r="A35" s="682"/>
      <c r="B35" s="296">
        <v>1</v>
      </c>
      <c r="C35" s="295" t="s">
        <v>21</v>
      </c>
      <c r="D35" s="296">
        <v>1</v>
      </c>
      <c r="E35" s="295" t="s">
        <v>46</v>
      </c>
      <c r="F35" s="294">
        <v>1</v>
      </c>
      <c r="G35" s="295" t="s">
        <v>44</v>
      </c>
      <c r="H35" s="294">
        <v>1</v>
      </c>
      <c r="I35" s="295" t="s">
        <v>46</v>
      </c>
      <c r="J35" s="294">
        <v>1</v>
      </c>
      <c r="K35" s="295" t="s">
        <v>59</v>
      </c>
    </row>
    <row r="36" spans="1:12" s="322" customFormat="1" ht="19.5" thickBot="1">
      <c r="A36" s="682"/>
      <c r="B36" s="298">
        <v>2</v>
      </c>
      <c r="C36" s="325" t="s">
        <v>59</v>
      </c>
      <c r="D36" s="298">
        <v>2</v>
      </c>
      <c r="E36" s="295" t="s">
        <v>47</v>
      </c>
      <c r="F36" s="326">
        <v>2</v>
      </c>
      <c r="G36" s="325" t="s">
        <v>66</v>
      </c>
      <c r="H36" s="326">
        <v>2</v>
      </c>
      <c r="I36" s="295" t="s">
        <v>47</v>
      </c>
      <c r="J36" s="326">
        <v>2</v>
      </c>
      <c r="K36" s="325" t="s">
        <v>58</v>
      </c>
    </row>
    <row r="37" spans="1:12" ht="19.5" hidden="1" thickBot="1">
      <c r="A37" s="683"/>
      <c r="B37" s="311"/>
      <c r="C37" s="295"/>
      <c r="D37" s="307"/>
      <c r="E37" s="308"/>
      <c r="F37" s="307"/>
      <c r="G37" s="308"/>
      <c r="H37" s="307"/>
      <c r="I37" s="308"/>
      <c r="J37" s="307"/>
      <c r="K37" s="308"/>
      <c r="L37" s="321"/>
    </row>
    <row r="38" spans="1:12" ht="15" thickBot="1">
      <c r="A38" s="681" t="s">
        <v>93</v>
      </c>
      <c r="B38" s="684">
        <f>+B30+1</f>
        <v>42797</v>
      </c>
      <c r="C38" s="684"/>
      <c r="D38" s="684">
        <f>+D30+1</f>
        <v>42804</v>
      </c>
      <c r="E38" s="684"/>
      <c r="F38" s="684">
        <f>+F30+1</f>
        <v>42811</v>
      </c>
      <c r="G38" s="684"/>
      <c r="H38" s="684">
        <f>+H30+1</f>
        <v>42818</v>
      </c>
      <c r="I38" s="684"/>
      <c r="J38" s="684">
        <f>+J30+1</f>
        <v>42825</v>
      </c>
      <c r="K38" s="684"/>
    </row>
    <row r="39" spans="1:12" ht="18">
      <c r="A39" s="682"/>
      <c r="B39" s="699">
        <v>0.27083333333333331</v>
      </c>
      <c r="C39" s="696"/>
      <c r="D39" s="695">
        <v>0.27083333333333331</v>
      </c>
      <c r="E39" s="696"/>
      <c r="F39" s="695">
        <v>0.27083333333333331</v>
      </c>
      <c r="G39" s="696"/>
      <c r="H39" s="695">
        <v>0.27083333333333331</v>
      </c>
      <c r="I39" s="696"/>
      <c r="J39" s="695">
        <v>0.27083333333333331</v>
      </c>
      <c r="K39" s="696"/>
    </row>
    <row r="40" spans="1:12" s="321" customFormat="1" ht="18.75">
      <c r="A40" s="682"/>
      <c r="B40" s="296">
        <v>1</v>
      </c>
      <c r="C40" s="295" t="s">
        <v>3</v>
      </c>
      <c r="D40" s="294">
        <v>1</v>
      </c>
      <c r="E40" s="295" t="s">
        <v>79</v>
      </c>
      <c r="F40" s="294">
        <v>1</v>
      </c>
      <c r="G40" s="295" t="s">
        <v>3</v>
      </c>
      <c r="H40" s="294">
        <v>1</v>
      </c>
      <c r="I40" s="295" t="s">
        <v>5</v>
      </c>
      <c r="J40" s="294">
        <v>1</v>
      </c>
      <c r="K40" s="295" t="s">
        <v>42</v>
      </c>
    </row>
    <row r="41" spans="1:12" s="321" customFormat="1" ht="18.75">
      <c r="A41" s="682"/>
      <c r="B41" s="296">
        <v>2</v>
      </c>
      <c r="C41" s="295" t="s">
        <v>53</v>
      </c>
      <c r="D41" s="294">
        <v>2</v>
      </c>
      <c r="E41" s="295" t="s">
        <v>5</v>
      </c>
      <c r="F41" s="294">
        <v>2</v>
      </c>
      <c r="G41" s="295" t="s">
        <v>8</v>
      </c>
      <c r="H41" s="294">
        <v>2</v>
      </c>
      <c r="I41" s="295" t="s">
        <v>53</v>
      </c>
      <c r="J41" s="294">
        <v>2</v>
      </c>
      <c r="K41" s="295" t="s">
        <v>43</v>
      </c>
    </row>
    <row r="42" spans="1:12" s="321" customFormat="1" ht="18">
      <c r="A42" s="682"/>
      <c r="B42" s="697">
        <v>0.79166666666666663</v>
      </c>
      <c r="C42" s="674"/>
      <c r="D42" s="673">
        <v>0.79166666666666663</v>
      </c>
      <c r="E42" s="674"/>
      <c r="F42" s="673">
        <v>0.79166666666666663</v>
      </c>
      <c r="G42" s="674"/>
      <c r="H42" s="673">
        <v>0.79166666666666663</v>
      </c>
      <c r="I42" s="674"/>
      <c r="J42" s="673">
        <v>0.79166666666666663</v>
      </c>
      <c r="K42" s="674"/>
    </row>
    <row r="43" spans="1:12" s="322" customFormat="1" ht="18.75">
      <c r="A43" s="682"/>
      <c r="B43" s="296">
        <v>1</v>
      </c>
      <c r="C43" s="295" t="s">
        <v>60</v>
      </c>
      <c r="D43" s="294">
        <v>1</v>
      </c>
      <c r="E43" s="295" t="s">
        <v>75</v>
      </c>
      <c r="F43" s="294">
        <v>1</v>
      </c>
      <c r="G43" s="295" t="s">
        <v>7</v>
      </c>
      <c r="H43" s="294">
        <v>1</v>
      </c>
      <c r="I43" s="295" t="s">
        <v>48</v>
      </c>
      <c r="J43" s="294">
        <v>1</v>
      </c>
      <c r="K43" s="295" t="s">
        <v>2</v>
      </c>
    </row>
    <row r="44" spans="1:12" s="321" customFormat="1" ht="19.5" thickBot="1">
      <c r="A44" s="683"/>
      <c r="B44" s="311">
        <v>2</v>
      </c>
      <c r="C44" s="308" t="s">
        <v>61</v>
      </c>
      <c r="D44" s="307">
        <v>2</v>
      </c>
      <c r="E44" s="308" t="s">
        <v>49</v>
      </c>
      <c r="F44" s="307">
        <v>2</v>
      </c>
      <c r="G44" s="308" t="s">
        <v>50</v>
      </c>
      <c r="H44" s="307">
        <v>2</v>
      </c>
      <c r="I44" s="308" t="s">
        <v>51</v>
      </c>
      <c r="J44" s="307">
        <v>2</v>
      </c>
      <c r="K44" s="308" t="s">
        <v>78</v>
      </c>
    </row>
    <row r="45" spans="1:12" ht="15" thickBot="1">
      <c r="A45" s="681" t="s">
        <v>94</v>
      </c>
      <c r="B45" s="684">
        <f>+B38+1</f>
        <v>42798</v>
      </c>
      <c r="C45" s="684"/>
      <c r="D45" s="684">
        <f>+D38+1</f>
        <v>42805</v>
      </c>
      <c r="E45" s="684"/>
      <c r="F45" s="684">
        <f>+F38+1</f>
        <v>42812</v>
      </c>
      <c r="G45" s="684"/>
      <c r="H45" s="684">
        <f>+H38+1</f>
        <v>42819</v>
      </c>
      <c r="I45" s="684"/>
      <c r="J45" s="684">
        <f>+J38+1</f>
        <v>42826</v>
      </c>
      <c r="K45" s="684"/>
    </row>
    <row r="46" spans="1:12" s="321" customFormat="1" ht="18">
      <c r="A46" s="682"/>
      <c r="B46" s="698">
        <v>0.27083333333333331</v>
      </c>
      <c r="C46" s="686"/>
      <c r="D46" s="685">
        <v>0.27083333333333331</v>
      </c>
      <c r="E46" s="686"/>
      <c r="F46" s="685">
        <v>0.27083333333333331</v>
      </c>
      <c r="G46" s="686"/>
      <c r="H46" s="685">
        <v>0.27083333333333331</v>
      </c>
      <c r="I46" s="686"/>
      <c r="J46" s="685">
        <v>0.27083333333333331</v>
      </c>
      <c r="K46" s="686"/>
    </row>
    <row r="47" spans="1:12" s="321" customFormat="1" ht="18.75">
      <c r="A47" s="682"/>
      <c r="B47" s="296">
        <v>1</v>
      </c>
      <c r="C47" s="295" t="s">
        <v>42</v>
      </c>
      <c r="D47" s="294">
        <v>1</v>
      </c>
      <c r="E47" s="295" t="s">
        <v>5</v>
      </c>
      <c r="F47" s="294">
        <v>1</v>
      </c>
      <c r="G47" s="327" t="s">
        <v>42</v>
      </c>
      <c r="H47" s="294">
        <v>1</v>
      </c>
      <c r="I47" s="295" t="s">
        <v>3</v>
      </c>
      <c r="J47" s="294">
        <v>1</v>
      </c>
      <c r="K47" s="295"/>
    </row>
    <row r="48" spans="1:12" s="321" customFormat="1" ht="18.75">
      <c r="A48" s="682"/>
      <c r="B48" s="296">
        <v>2</v>
      </c>
      <c r="C48" s="295" t="s">
        <v>43</v>
      </c>
      <c r="D48" s="294">
        <v>2</v>
      </c>
      <c r="E48" s="295" t="s">
        <v>3</v>
      </c>
      <c r="F48" s="294">
        <v>2</v>
      </c>
      <c r="G48" s="327" t="s">
        <v>2</v>
      </c>
      <c r="H48" s="294">
        <v>2</v>
      </c>
      <c r="I48" s="295" t="s">
        <v>42</v>
      </c>
      <c r="J48" s="294">
        <v>2</v>
      </c>
      <c r="K48" s="295"/>
    </row>
    <row r="49" spans="1:12" s="321" customFormat="1" ht="19.5" thickBot="1">
      <c r="A49" s="682"/>
      <c r="B49" s="335"/>
      <c r="C49" s="336"/>
      <c r="D49" s="337"/>
      <c r="E49" s="336"/>
      <c r="F49" s="337"/>
      <c r="G49" s="338"/>
      <c r="H49" s="337">
        <v>3</v>
      </c>
      <c r="I49" s="336" t="s">
        <v>63</v>
      </c>
      <c r="J49" s="337"/>
      <c r="K49" s="336"/>
    </row>
    <row r="50" spans="1:12" s="321" customFormat="1" ht="18">
      <c r="A50" s="682"/>
      <c r="B50" s="685">
        <v>0.79166666666666663</v>
      </c>
      <c r="C50" s="686"/>
      <c r="D50" s="685">
        <v>0.79166666666666663</v>
      </c>
      <c r="E50" s="686"/>
      <c r="F50" s="685">
        <v>0.79166666666666663</v>
      </c>
      <c r="G50" s="686"/>
      <c r="H50" s="685">
        <v>0.79166666666666663</v>
      </c>
      <c r="I50" s="686"/>
      <c r="J50" s="685">
        <v>0.79166666666666663</v>
      </c>
      <c r="K50" s="686"/>
    </row>
    <row r="51" spans="1:12" s="321" customFormat="1" ht="18.75">
      <c r="A51" s="682"/>
      <c r="B51" s="294">
        <v>1</v>
      </c>
      <c r="C51" s="295" t="s">
        <v>44</v>
      </c>
      <c r="D51" s="294">
        <v>1</v>
      </c>
      <c r="E51" s="295" t="s">
        <v>76</v>
      </c>
      <c r="F51" s="294">
        <v>1</v>
      </c>
      <c r="G51" s="363" t="s">
        <v>57</v>
      </c>
      <c r="H51" s="294">
        <v>1</v>
      </c>
      <c r="I51" s="295" t="s">
        <v>14</v>
      </c>
      <c r="J51" s="294">
        <v>1</v>
      </c>
      <c r="K51" s="295"/>
    </row>
    <row r="52" spans="1:12" s="321" customFormat="1" ht="19.5" thickBot="1">
      <c r="A52" s="682"/>
      <c r="B52" s="294">
        <v>2</v>
      </c>
      <c r="C52" s="295" t="s">
        <v>25</v>
      </c>
      <c r="D52" s="294">
        <v>2</v>
      </c>
      <c r="E52" s="295" t="s">
        <v>14</v>
      </c>
      <c r="F52" s="294">
        <v>2</v>
      </c>
      <c r="G52" s="363" t="s">
        <v>25</v>
      </c>
      <c r="H52" s="294">
        <v>2</v>
      </c>
      <c r="I52" s="308" t="s">
        <v>19</v>
      </c>
      <c r="J52" s="294">
        <v>2</v>
      </c>
      <c r="K52" s="295"/>
    </row>
    <row r="53" spans="1:12" s="322" customFormat="1" ht="18.75">
      <c r="A53" s="682"/>
      <c r="B53" s="294">
        <v>3</v>
      </c>
      <c r="C53" s="295" t="s">
        <v>64</v>
      </c>
      <c r="D53" s="294">
        <v>3</v>
      </c>
      <c r="E53" s="295" t="s">
        <v>7</v>
      </c>
      <c r="F53" s="294">
        <v>3</v>
      </c>
      <c r="G53" s="363" t="s">
        <v>49</v>
      </c>
      <c r="H53" s="294">
        <v>3</v>
      </c>
      <c r="I53" s="295" t="s">
        <v>64</v>
      </c>
      <c r="J53" s="294">
        <v>3</v>
      </c>
      <c r="K53" s="295"/>
    </row>
    <row r="54" spans="1:12" s="321" customFormat="1" ht="19.5" thickBot="1">
      <c r="A54" s="683"/>
      <c r="B54" s="307">
        <v>4</v>
      </c>
      <c r="C54" s="308" t="s">
        <v>19</v>
      </c>
      <c r="D54" s="307">
        <v>4</v>
      </c>
      <c r="E54" s="308" t="s">
        <v>6</v>
      </c>
      <c r="F54" s="307">
        <v>4</v>
      </c>
      <c r="G54" s="364" t="s">
        <v>4</v>
      </c>
      <c r="H54" s="307">
        <v>4</v>
      </c>
      <c r="I54" s="308" t="s">
        <v>69</v>
      </c>
      <c r="J54" s="307">
        <v>4</v>
      </c>
      <c r="K54" s="308"/>
    </row>
    <row r="55" spans="1:12" ht="18.75" thickBot="1">
      <c r="A55" s="681" t="s">
        <v>95</v>
      </c>
      <c r="B55" s="684">
        <f>+B45+1</f>
        <v>42799</v>
      </c>
      <c r="C55" s="684"/>
      <c r="D55" s="684">
        <f>+D45+1</f>
        <v>42806</v>
      </c>
      <c r="E55" s="684"/>
      <c r="F55" s="684">
        <f>+F45+1</f>
        <v>42813</v>
      </c>
      <c r="G55" s="684"/>
      <c r="H55" s="684">
        <f>+H45+1</f>
        <v>42820</v>
      </c>
      <c r="I55" s="684"/>
      <c r="J55" s="700"/>
      <c r="K55" s="700"/>
    </row>
    <row r="56" spans="1:12" ht="18">
      <c r="A56" s="682"/>
      <c r="B56" s="689">
        <v>0.29166666666666669</v>
      </c>
      <c r="C56" s="690"/>
      <c r="D56" s="689">
        <v>0.29166666666666669</v>
      </c>
      <c r="E56" s="690"/>
      <c r="F56" s="689">
        <v>0.29166666666666669</v>
      </c>
      <c r="G56" s="690"/>
      <c r="H56" s="689">
        <v>0.29166666666666669</v>
      </c>
      <c r="I56" s="690"/>
      <c r="J56" s="299"/>
      <c r="K56" s="300" t="s">
        <v>9</v>
      </c>
    </row>
    <row r="57" spans="1:12" s="321" customFormat="1" ht="18.75">
      <c r="A57" s="682"/>
      <c r="B57" s="294">
        <v>1</v>
      </c>
      <c r="C57" s="295" t="s">
        <v>209</v>
      </c>
      <c r="D57" s="294">
        <v>1</v>
      </c>
      <c r="E57" s="295" t="s">
        <v>8</v>
      </c>
      <c r="F57" s="294">
        <v>1</v>
      </c>
      <c r="G57" s="295" t="s">
        <v>3</v>
      </c>
      <c r="H57" s="294">
        <v>1</v>
      </c>
      <c r="I57" s="295" t="s">
        <v>47</v>
      </c>
      <c r="J57" s="341"/>
      <c r="K57" s="341"/>
    </row>
    <row r="58" spans="1:12" s="321" customFormat="1" ht="18.75">
      <c r="A58" s="682"/>
      <c r="B58" s="294">
        <v>2</v>
      </c>
      <c r="C58" s="295" t="s">
        <v>5</v>
      </c>
      <c r="D58" s="294">
        <v>2</v>
      </c>
      <c r="E58" s="295" t="s">
        <v>3</v>
      </c>
      <c r="F58" s="294">
        <v>2</v>
      </c>
      <c r="G58" s="295" t="s">
        <v>5</v>
      </c>
      <c r="H58" s="294">
        <v>2</v>
      </c>
      <c r="I58" s="295" t="s">
        <v>3</v>
      </c>
      <c r="J58" s="341"/>
      <c r="K58" s="342" t="s">
        <v>80</v>
      </c>
    </row>
    <row r="59" spans="1:12" s="321" customFormat="1" ht="18.75">
      <c r="A59" s="682"/>
      <c r="B59" s="294">
        <v>3</v>
      </c>
      <c r="C59" s="295" t="s">
        <v>8</v>
      </c>
      <c r="D59" s="294">
        <v>3</v>
      </c>
      <c r="E59" s="295" t="s">
        <v>64</v>
      </c>
      <c r="F59" s="294">
        <v>3</v>
      </c>
      <c r="G59" s="295" t="s">
        <v>2</v>
      </c>
      <c r="H59" s="294">
        <v>3</v>
      </c>
      <c r="I59" s="295" t="s">
        <v>42</v>
      </c>
      <c r="J59" s="341"/>
      <c r="K59" s="343"/>
    </row>
    <row r="60" spans="1:12" s="321" customFormat="1" ht="19.5" thickBot="1">
      <c r="A60" s="682"/>
      <c r="B60" s="294">
        <v>4</v>
      </c>
      <c r="C60" s="295" t="s">
        <v>2</v>
      </c>
      <c r="D60" s="294">
        <v>4</v>
      </c>
      <c r="E60" s="295" t="s">
        <v>42</v>
      </c>
      <c r="F60" s="294">
        <v>4</v>
      </c>
      <c r="G60" s="295" t="s">
        <v>42</v>
      </c>
      <c r="H60" s="294">
        <v>4</v>
      </c>
      <c r="I60" s="295" t="s">
        <v>46</v>
      </c>
      <c r="J60" s="341"/>
      <c r="K60" s="341"/>
      <c r="L60" s="323"/>
    </row>
    <row r="61" spans="1:12" s="321" customFormat="1" ht="18">
      <c r="A61" s="682"/>
      <c r="B61" s="685">
        <v>0.4375</v>
      </c>
      <c r="C61" s="686"/>
      <c r="D61" s="685">
        <v>0.4375</v>
      </c>
      <c r="E61" s="686"/>
      <c r="F61" s="685">
        <v>0.4375</v>
      </c>
      <c r="G61" s="686"/>
      <c r="H61" s="685">
        <v>0.4375</v>
      </c>
      <c r="I61" s="686"/>
      <c r="J61" s="341"/>
      <c r="K61" s="342" t="s">
        <v>82</v>
      </c>
      <c r="L61" s="323"/>
    </row>
    <row r="62" spans="1:12" s="321" customFormat="1" ht="18.75">
      <c r="A62" s="682"/>
      <c r="B62" s="294">
        <v>1</v>
      </c>
      <c r="C62" s="295" t="s">
        <v>49</v>
      </c>
      <c r="D62" s="294">
        <v>1</v>
      </c>
      <c r="E62" s="295" t="s">
        <v>75</v>
      </c>
      <c r="F62" s="294">
        <v>1</v>
      </c>
      <c r="G62" s="295" t="s">
        <v>50</v>
      </c>
      <c r="H62" s="294">
        <v>1</v>
      </c>
      <c r="I62" s="295" t="s">
        <v>49</v>
      </c>
      <c r="J62" s="341"/>
      <c r="K62" s="333">
        <v>42821</v>
      </c>
      <c r="L62" s="330"/>
    </row>
    <row r="63" spans="1:12" s="321" customFormat="1" ht="18.75">
      <c r="A63" s="682"/>
      <c r="B63" s="294">
        <v>2</v>
      </c>
      <c r="C63" s="295" t="s">
        <v>65</v>
      </c>
      <c r="D63" s="294">
        <v>2</v>
      </c>
      <c r="E63" s="295" t="s">
        <v>49</v>
      </c>
      <c r="F63" s="294">
        <v>2</v>
      </c>
      <c r="G63" s="295" t="s">
        <v>207</v>
      </c>
      <c r="H63" s="294">
        <v>2</v>
      </c>
      <c r="I63" s="295" t="s">
        <v>29</v>
      </c>
      <c r="J63" s="341"/>
      <c r="K63" s="344"/>
      <c r="L63" s="323"/>
    </row>
    <row r="64" spans="1:12" s="321" customFormat="1" ht="18.75">
      <c r="A64" s="682"/>
      <c r="B64" s="294">
        <v>3</v>
      </c>
      <c r="C64" s="295" t="s">
        <v>29</v>
      </c>
      <c r="D64" s="294">
        <v>3</v>
      </c>
      <c r="E64" s="295" t="s">
        <v>76</v>
      </c>
      <c r="F64" s="294">
        <v>3</v>
      </c>
      <c r="G64" s="295" t="s">
        <v>206</v>
      </c>
      <c r="H64" s="294">
        <v>3</v>
      </c>
      <c r="I64" s="295" t="s">
        <v>51</v>
      </c>
      <c r="J64" s="341"/>
      <c r="K64" s="341"/>
      <c r="L64" s="323"/>
    </row>
    <row r="65" spans="1:15" s="321" customFormat="1" ht="19.5" thickBot="1">
      <c r="A65" s="682"/>
      <c r="B65" s="294">
        <v>4</v>
      </c>
      <c r="C65" s="295" t="s">
        <v>59</v>
      </c>
      <c r="D65" s="294">
        <v>4</v>
      </c>
      <c r="E65" s="295" t="s">
        <v>14</v>
      </c>
      <c r="F65" s="294">
        <v>4</v>
      </c>
      <c r="G65" s="295" t="s">
        <v>60</v>
      </c>
      <c r="H65" s="294">
        <v>4</v>
      </c>
      <c r="I65" s="295" t="s">
        <v>48</v>
      </c>
      <c r="J65" s="341"/>
      <c r="K65" s="341"/>
    </row>
    <row r="66" spans="1:15" s="321" customFormat="1" ht="18">
      <c r="A66" s="682"/>
      <c r="B66" s="685">
        <v>0.72916666666666663</v>
      </c>
      <c r="C66" s="686"/>
      <c r="D66" s="685">
        <v>0.72916666666666663</v>
      </c>
      <c r="E66" s="686"/>
      <c r="F66" s="685">
        <v>0.72916666666666663</v>
      </c>
      <c r="G66" s="686"/>
      <c r="H66" s="685">
        <v>0.72916666666666663</v>
      </c>
      <c r="I66" s="686"/>
      <c r="J66" s="341"/>
      <c r="K66" s="341"/>
    </row>
    <row r="67" spans="1:15" s="321" customFormat="1" ht="18.75">
      <c r="A67" s="682"/>
      <c r="B67" s="294">
        <v>1</v>
      </c>
      <c r="C67" s="295" t="s">
        <v>53</v>
      </c>
      <c r="D67" s="294">
        <v>1</v>
      </c>
      <c r="E67" s="295" t="s">
        <v>21</v>
      </c>
      <c r="F67" s="294">
        <v>1</v>
      </c>
      <c r="G67" s="295" t="s">
        <v>51</v>
      </c>
      <c r="H67" s="294">
        <v>1</v>
      </c>
      <c r="I67" s="295" t="s">
        <v>66</v>
      </c>
      <c r="J67" s="341"/>
      <c r="K67" s="341"/>
    </row>
    <row r="68" spans="1:15" s="321" customFormat="1" ht="18.75">
      <c r="A68" s="682"/>
      <c r="B68" s="294">
        <v>2</v>
      </c>
      <c r="C68" s="295" t="s">
        <v>44</v>
      </c>
      <c r="D68" s="294">
        <v>2</v>
      </c>
      <c r="E68" s="295" t="s">
        <v>62</v>
      </c>
      <c r="F68" s="294">
        <v>2</v>
      </c>
      <c r="G68" s="295" t="s">
        <v>53</v>
      </c>
      <c r="H68" s="294">
        <v>2</v>
      </c>
      <c r="I68" s="295" t="s">
        <v>21</v>
      </c>
      <c r="J68" s="341"/>
      <c r="K68" s="341"/>
    </row>
    <row r="69" spans="1:15" s="321" customFormat="1" ht="18.75">
      <c r="A69" s="682"/>
      <c r="B69" s="294">
        <v>3</v>
      </c>
      <c r="C69" s="295" t="s">
        <v>52</v>
      </c>
      <c r="D69" s="294">
        <v>3</v>
      </c>
      <c r="E69" s="295" t="s">
        <v>58</v>
      </c>
      <c r="F69" s="294">
        <v>3</v>
      </c>
      <c r="G69" s="295" t="s">
        <v>169</v>
      </c>
      <c r="H69" s="294">
        <v>3</v>
      </c>
      <c r="I69" s="295" t="s">
        <v>76</v>
      </c>
      <c r="J69" s="341"/>
      <c r="K69" s="341"/>
    </row>
    <row r="70" spans="1:15" s="321" customFormat="1" ht="19.5" thickBot="1">
      <c r="A70" s="682"/>
      <c r="B70" s="294">
        <v>4</v>
      </c>
      <c r="C70" s="295" t="s">
        <v>208</v>
      </c>
      <c r="D70" s="294">
        <v>4</v>
      </c>
      <c r="E70" s="295" t="s">
        <v>25</v>
      </c>
      <c r="F70" s="294">
        <v>4</v>
      </c>
      <c r="G70" s="295" t="s">
        <v>48</v>
      </c>
      <c r="H70" s="294">
        <v>4</v>
      </c>
      <c r="I70" s="308" t="s">
        <v>53</v>
      </c>
      <c r="J70" s="341"/>
      <c r="K70" s="341"/>
    </row>
    <row r="71" spans="1:15" s="321" customFormat="1" ht="18">
      <c r="A71" s="682"/>
      <c r="B71" s="685">
        <v>0.79166666666666663</v>
      </c>
      <c r="C71" s="686"/>
      <c r="D71" s="685">
        <v>0.79166666666666663</v>
      </c>
      <c r="E71" s="686"/>
      <c r="F71" s="685">
        <v>0.79166666666666663</v>
      </c>
      <c r="G71" s="686"/>
      <c r="H71" s="685">
        <v>0.79166666666666663</v>
      </c>
      <c r="I71" s="686"/>
      <c r="J71" s="341"/>
      <c r="K71" s="341"/>
    </row>
    <row r="72" spans="1:15" s="321" customFormat="1" ht="18.75">
      <c r="A72" s="682"/>
      <c r="B72" s="294">
        <v>1</v>
      </c>
      <c r="C72" s="295" t="s">
        <v>51</v>
      </c>
      <c r="D72" s="294">
        <v>1</v>
      </c>
      <c r="E72" s="295" t="s">
        <v>56</v>
      </c>
      <c r="F72" s="294">
        <v>1</v>
      </c>
      <c r="G72" s="295" t="s">
        <v>66</v>
      </c>
      <c r="H72" s="294">
        <v>1</v>
      </c>
      <c r="I72" s="295" t="s">
        <v>6</v>
      </c>
      <c r="J72" s="341"/>
      <c r="K72" s="341"/>
    </row>
    <row r="73" spans="1:15" s="321" customFormat="1" ht="18.75">
      <c r="A73" s="682"/>
      <c r="B73" s="294">
        <v>2</v>
      </c>
      <c r="C73" s="295" t="s">
        <v>55</v>
      </c>
      <c r="D73" s="294">
        <v>2</v>
      </c>
      <c r="E73" s="295" t="s">
        <v>53</v>
      </c>
      <c r="F73" s="294">
        <v>2</v>
      </c>
      <c r="G73" s="295" t="s">
        <v>21</v>
      </c>
      <c r="H73" s="294">
        <v>2</v>
      </c>
      <c r="I73" s="295" t="s">
        <v>58</v>
      </c>
      <c r="J73" s="341"/>
      <c r="K73" s="341"/>
    </row>
    <row r="74" spans="1:15" s="321" customFormat="1" ht="18.75">
      <c r="A74" s="682"/>
      <c r="B74" s="294">
        <v>3</v>
      </c>
      <c r="C74" s="295" t="s">
        <v>56</v>
      </c>
      <c r="D74" s="294">
        <v>3</v>
      </c>
      <c r="E74" s="295" t="s">
        <v>55</v>
      </c>
      <c r="F74" s="294">
        <v>3</v>
      </c>
      <c r="G74" s="295" t="s">
        <v>44</v>
      </c>
      <c r="H74" s="294">
        <v>3</v>
      </c>
      <c r="I74" s="295" t="s">
        <v>112</v>
      </c>
      <c r="J74" s="341"/>
      <c r="K74" s="341"/>
    </row>
    <row r="75" spans="1:15" s="321" customFormat="1" ht="19.5" thickBot="1">
      <c r="A75" s="683"/>
      <c r="B75" s="307">
        <v>4</v>
      </c>
      <c r="C75" s="308" t="s">
        <v>48</v>
      </c>
      <c r="D75" s="307">
        <v>4</v>
      </c>
      <c r="E75" s="295" t="s">
        <v>22</v>
      </c>
      <c r="F75" s="307">
        <v>4</v>
      </c>
      <c r="G75" s="295" t="s">
        <v>6</v>
      </c>
      <c r="H75" s="307">
        <v>4</v>
      </c>
      <c r="I75" s="308" t="s">
        <v>22</v>
      </c>
      <c r="J75" s="341"/>
      <c r="K75" s="341"/>
    </row>
    <row r="76" spans="1:15">
      <c r="J76" s="305"/>
      <c r="K76" s="305"/>
    </row>
    <row r="77" spans="1:15">
      <c r="B77" s="57" t="s">
        <v>274</v>
      </c>
      <c r="C77" s="53" t="s">
        <v>275</v>
      </c>
      <c r="E77" s="304" t="s">
        <v>276</v>
      </c>
    </row>
    <row r="78" spans="1:15" ht="15">
      <c r="B78" s="57" t="s">
        <v>272</v>
      </c>
      <c r="C78" s="315" t="s">
        <v>11</v>
      </c>
      <c r="M78" s="373" t="s">
        <v>277</v>
      </c>
      <c r="N78" t="s">
        <v>279</v>
      </c>
      <c r="O78"/>
    </row>
    <row r="79" spans="1:15" ht="15">
      <c r="B79" s="57" t="s">
        <v>272</v>
      </c>
      <c r="C79" s="315" t="s">
        <v>280</v>
      </c>
      <c r="M79" s="374" t="s">
        <v>273</v>
      </c>
      <c r="N79" s="375">
        <v>10</v>
      </c>
      <c r="O79"/>
    </row>
    <row r="80" spans="1:15" ht="15">
      <c r="B80" s="57" t="s">
        <v>272</v>
      </c>
      <c r="C80" s="317" t="s">
        <v>12</v>
      </c>
      <c r="M80" s="374" t="s">
        <v>272</v>
      </c>
      <c r="N80" s="375">
        <v>32</v>
      </c>
      <c r="O80"/>
    </row>
    <row r="81" spans="2:15" ht="15">
      <c r="B81" s="57" t="s">
        <v>273</v>
      </c>
      <c r="C81" s="315" t="s">
        <v>6</v>
      </c>
      <c r="M81" s="374" t="s">
        <v>278</v>
      </c>
      <c r="N81" s="375">
        <v>42</v>
      </c>
      <c r="O81"/>
    </row>
    <row r="82" spans="2:15" ht="15">
      <c r="B82" s="57" t="s">
        <v>272</v>
      </c>
      <c r="C82" s="315" t="s">
        <v>14</v>
      </c>
      <c r="M82"/>
      <c r="N82"/>
      <c r="O82"/>
    </row>
    <row r="83" spans="2:15" ht="15">
      <c r="B83" s="57" t="s">
        <v>272</v>
      </c>
      <c r="C83" s="315" t="s">
        <v>15</v>
      </c>
      <c r="E83" s="304" t="s">
        <v>205</v>
      </c>
      <c r="M83"/>
      <c r="N83"/>
      <c r="O83"/>
    </row>
    <row r="84" spans="2:15" ht="15">
      <c r="B84" s="57" t="s">
        <v>273</v>
      </c>
      <c r="C84" s="317" t="s">
        <v>16</v>
      </c>
      <c r="M84"/>
      <c r="N84"/>
      <c r="O84"/>
    </row>
    <row r="85" spans="2:15" ht="15">
      <c r="B85" s="57" t="s">
        <v>273</v>
      </c>
      <c r="C85" s="318" t="s">
        <v>17</v>
      </c>
      <c r="M85"/>
      <c r="N85"/>
      <c r="O85"/>
    </row>
    <row r="86" spans="2:15" ht="15">
      <c r="B86" s="57" t="s">
        <v>272</v>
      </c>
      <c r="C86" s="315" t="s">
        <v>18</v>
      </c>
      <c r="E86" s="304" t="s">
        <v>205</v>
      </c>
      <c r="M86"/>
      <c r="N86"/>
      <c r="O86"/>
    </row>
    <row r="87" spans="2:15" ht="15">
      <c r="B87" s="57" t="s">
        <v>273</v>
      </c>
      <c r="C87" s="315" t="s">
        <v>19</v>
      </c>
      <c r="M87"/>
      <c r="N87"/>
      <c r="O87"/>
    </row>
    <row r="88" spans="2:15" ht="15">
      <c r="B88" s="57" t="s">
        <v>272</v>
      </c>
      <c r="C88" s="315" t="s">
        <v>20</v>
      </c>
      <c r="E88" s="304" t="s">
        <v>205</v>
      </c>
      <c r="M88"/>
      <c r="N88"/>
      <c r="O88"/>
    </row>
    <row r="89" spans="2:15" ht="15">
      <c r="B89" s="57" t="s">
        <v>272</v>
      </c>
      <c r="C89" s="315" t="s">
        <v>21</v>
      </c>
      <c r="M89"/>
      <c r="N89"/>
      <c r="O89"/>
    </row>
    <row r="90" spans="2:15" ht="15">
      <c r="B90" s="57" t="s">
        <v>273</v>
      </c>
      <c r="C90" s="315" t="s">
        <v>22</v>
      </c>
      <c r="M90"/>
      <c r="N90"/>
      <c r="O90"/>
    </row>
    <row r="91" spans="2:15" ht="15">
      <c r="B91" s="57" t="s">
        <v>272</v>
      </c>
      <c r="C91" s="315" t="s">
        <v>23</v>
      </c>
      <c r="M91"/>
      <c r="N91"/>
      <c r="O91"/>
    </row>
    <row r="92" spans="2:15" ht="15">
      <c r="B92" s="57" t="s">
        <v>272</v>
      </c>
      <c r="C92" s="315" t="s">
        <v>24</v>
      </c>
      <c r="M92"/>
      <c r="N92"/>
      <c r="O92"/>
    </row>
    <row r="93" spans="2:15" ht="15">
      <c r="B93" s="57" t="s">
        <v>272</v>
      </c>
      <c r="C93" s="315" t="s">
        <v>25</v>
      </c>
      <c r="M93"/>
      <c r="N93"/>
      <c r="O93"/>
    </row>
    <row r="94" spans="2:15" ht="15">
      <c r="B94" s="57" t="s">
        <v>273</v>
      </c>
      <c r="C94" s="315" t="s">
        <v>26</v>
      </c>
      <c r="M94"/>
      <c r="N94"/>
      <c r="O94"/>
    </row>
    <row r="95" spans="2:15" ht="15">
      <c r="B95" s="57" t="s">
        <v>272</v>
      </c>
      <c r="C95" s="315" t="s">
        <v>27</v>
      </c>
      <c r="M95"/>
      <c r="N95"/>
      <c r="O95"/>
    </row>
    <row r="96" spans="2:15">
      <c r="B96" s="57" t="s">
        <v>272</v>
      </c>
      <c r="C96" s="315" t="s">
        <v>28</v>
      </c>
    </row>
    <row r="97" spans="2:5">
      <c r="B97" s="57" t="s">
        <v>272</v>
      </c>
      <c r="C97" s="315" t="s">
        <v>29</v>
      </c>
      <c r="E97" s="304" t="s">
        <v>205</v>
      </c>
    </row>
    <row r="98" spans="2:5">
      <c r="B98" s="57" t="s">
        <v>272</v>
      </c>
      <c r="C98" s="328" t="s">
        <v>2</v>
      </c>
    </row>
    <row r="99" spans="2:5">
      <c r="B99" s="57" t="s">
        <v>272</v>
      </c>
      <c r="C99" s="315" t="s">
        <v>43</v>
      </c>
    </row>
    <row r="100" spans="2:5">
      <c r="B100" s="57" t="s">
        <v>272</v>
      </c>
      <c r="C100" s="315" t="s">
        <v>30</v>
      </c>
      <c r="E100" s="304" t="s">
        <v>205</v>
      </c>
    </row>
    <row r="101" spans="2:5">
      <c r="B101" s="57" t="s">
        <v>272</v>
      </c>
      <c r="C101" s="315" t="s">
        <v>62</v>
      </c>
    </row>
    <row r="102" spans="2:5">
      <c r="B102" s="57" t="s">
        <v>272</v>
      </c>
      <c r="C102" s="315" t="s">
        <v>31</v>
      </c>
      <c r="E102" s="304" t="s">
        <v>205</v>
      </c>
    </row>
    <row r="103" spans="2:5">
      <c r="B103" s="57" t="s">
        <v>272</v>
      </c>
      <c r="C103" s="328" t="s">
        <v>112</v>
      </c>
    </row>
    <row r="104" spans="2:5">
      <c r="B104" s="57" t="s">
        <v>273</v>
      </c>
      <c r="C104" s="315" t="s">
        <v>59</v>
      </c>
    </row>
    <row r="105" spans="2:5">
      <c r="B105" s="57" t="s">
        <v>272</v>
      </c>
      <c r="C105" s="315" t="s">
        <v>32</v>
      </c>
      <c r="E105" s="304" t="s">
        <v>205</v>
      </c>
    </row>
    <row r="106" spans="2:5">
      <c r="B106" s="57" t="s">
        <v>273</v>
      </c>
      <c r="C106" s="315" t="s">
        <v>4</v>
      </c>
    </row>
    <row r="107" spans="2:5">
      <c r="B107" s="57" t="s">
        <v>272</v>
      </c>
      <c r="C107" s="315" t="s">
        <v>33</v>
      </c>
    </row>
    <row r="108" spans="2:5">
      <c r="B108" s="57" t="s">
        <v>272</v>
      </c>
      <c r="C108" s="315" t="s">
        <v>3</v>
      </c>
    </row>
    <row r="109" spans="2:5">
      <c r="B109" s="57" t="s">
        <v>272</v>
      </c>
      <c r="C109" s="318" t="s">
        <v>34</v>
      </c>
    </row>
    <row r="110" spans="2:5">
      <c r="B110" s="57" t="s">
        <v>272</v>
      </c>
      <c r="C110" s="315" t="s">
        <v>35</v>
      </c>
    </row>
    <row r="111" spans="2:5">
      <c r="B111" s="57" t="s">
        <v>272</v>
      </c>
      <c r="C111" s="315" t="s">
        <v>8</v>
      </c>
    </row>
    <row r="112" spans="2:5">
      <c r="B112" s="57" t="s">
        <v>272</v>
      </c>
      <c r="C112" s="315" t="s">
        <v>36</v>
      </c>
    </row>
    <row r="113" spans="2:3">
      <c r="B113" s="57" t="s">
        <v>272</v>
      </c>
      <c r="C113" s="315" t="s">
        <v>5</v>
      </c>
    </row>
    <row r="114" spans="2:3">
      <c r="B114" s="57" t="s">
        <v>273</v>
      </c>
      <c r="C114" s="315" t="s">
        <v>37</v>
      </c>
    </row>
    <row r="115" spans="2:3">
      <c r="B115" s="57" t="s">
        <v>272</v>
      </c>
      <c r="C115" s="315" t="s">
        <v>7</v>
      </c>
    </row>
    <row r="116" spans="2:3">
      <c r="B116" s="57" t="s">
        <v>273</v>
      </c>
      <c r="C116" s="315" t="s">
        <v>46</v>
      </c>
    </row>
    <row r="117" spans="2:3">
      <c r="B117" s="57" t="s">
        <v>272</v>
      </c>
      <c r="C117" s="315" t="s">
        <v>40</v>
      </c>
    </row>
    <row r="118" spans="2:3">
      <c r="B118" s="57" t="s">
        <v>272</v>
      </c>
      <c r="C118" s="315" t="s">
        <v>65</v>
      </c>
    </row>
    <row r="119" spans="2:3">
      <c r="B119" s="57" t="s">
        <v>272</v>
      </c>
      <c r="C119" s="318" t="s">
        <v>41</v>
      </c>
    </row>
  </sheetData>
  <sortState ref="C78:C120">
    <sortCondition ref="C78:C120"/>
  </sortState>
  <mergeCells count="119">
    <mergeCell ref="A55:A75"/>
    <mergeCell ref="B55:C55"/>
    <mergeCell ref="D55:E55"/>
    <mergeCell ref="F55:G55"/>
    <mergeCell ref="H55:I55"/>
    <mergeCell ref="J55:K55"/>
    <mergeCell ref="B56:C56"/>
    <mergeCell ref="D56:E56"/>
    <mergeCell ref="F56:G56"/>
    <mergeCell ref="H56:I56"/>
    <mergeCell ref="B71:C71"/>
    <mergeCell ref="D71:E71"/>
    <mergeCell ref="F71:G71"/>
    <mergeCell ref="H71:I71"/>
    <mergeCell ref="B61:C61"/>
    <mergeCell ref="D61:E61"/>
    <mergeCell ref="F61:G61"/>
    <mergeCell ref="H61:I61"/>
    <mergeCell ref="B66:C66"/>
    <mergeCell ref="D66:E66"/>
    <mergeCell ref="F66:G66"/>
    <mergeCell ref="H66:I66"/>
    <mergeCell ref="J46:K46"/>
    <mergeCell ref="B50:C50"/>
    <mergeCell ref="D50:E50"/>
    <mergeCell ref="F50:G50"/>
    <mergeCell ref="H50:I50"/>
    <mergeCell ref="J50:K50"/>
    <mergeCell ref="A45:A54"/>
    <mergeCell ref="B45:C45"/>
    <mergeCell ref="D45:E45"/>
    <mergeCell ref="F45:G45"/>
    <mergeCell ref="H45:I45"/>
    <mergeCell ref="J45:K45"/>
    <mergeCell ref="B46:C46"/>
    <mergeCell ref="D46:E46"/>
    <mergeCell ref="F46:G46"/>
    <mergeCell ref="H46:I46"/>
    <mergeCell ref="J39:K39"/>
    <mergeCell ref="B42:C42"/>
    <mergeCell ref="D42:E42"/>
    <mergeCell ref="F42:G42"/>
    <mergeCell ref="H42:I42"/>
    <mergeCell ref="J42:K42"/>
    <mergeCell ref="A38:A44"/>
    <mergeCell ref="B38:C38"/>
    <mergeCell ref="D38:E38"/>
    <mergeCell ref="F38:G38"/>
    <mergeCell ref="H38:I38"/>
    <mergeCell ref="J38:K38"/>
    <mergeCell ref="B39:C39"/>
    <mergeCell ref="D39:E39"/>
    <mergeCell ref="F39:G39"/>
    <mergeCell ref="H39:I39"/>
    <mergeCell ref="J31:K31"/>
    <mergeCell ref="B34:C34"/>
    <mergeCell ref="D34:E34"/>
    <mergeCell ref="F34:G34"/>
    <mergeCell ref="H34:I34"/>
    <mergeCell ref="J34:K34"/>
    <mergeCell ref="A30:A37"/>
    <mergeCell ref="B30:C30"/>
    <mergeCell ref="D30:E30"/>
    <mergeCell ref="F30:G30"/>
    <mergeCell ref="H30:I30"/>
    <mergeCell ref="J30:K30"/>
    <mergeCell ref="B31:C31"/>
    <mergeCell ref="D31:E31"/>
    <mergeCell ref="F31:G31"/>
    <mergeCell ref="H31:I31"/>
    <mergeCell ref="J22:K22"/>
    <mergeCell ref="B26:C26"/>
    <mergeCell ref="D26:E26"/>
    <mergeCell ref="F26:G26"/>
    <mergeCell ref="H26:I26"/>
    <mergeCell ref="J26:K26"/>
    <mergeCell ref="A21:A29"/>
    <mergeCell ref="B21:C21"/>
    <mergeCell ref="D21:E21"/>
    <mergeCell ref="F21:G21"/>
    <mergeCell ref="H21:I21"/>
    <mergeCell ref="J21:K21"/>
    <mergeCell ref="B22:C22"/>
    <mergeCell ref="D22:E22"/>
    <mergeCell ref="F22:G22"/>
    <mergeCell ref="H22:I22"/>
    <mergeCell ref="J15:K15"/>
    <mergeCell ref="B18:C18"/>
    <mergeCell ref="D18:E18"/>
    <mergeCell ref="F18:G18"/>
    <mergeCell ref="H18:I18"/>
    <mergeCell ref="J18:K18"/>
    <mergeCell ref="A14:A20"/>
    <mergeCell ref="B14:C14"/>
    <mergeCell ref="D14:E14"/>
    <mergeCell ref="F14:G14"/>
    <mergeCell ref="H14:I14"/>
    <mergeCell ref="J14:K14"/>
    <mergeCell ref="B15:C15"/>
    <mergeCell ref="D15:E15"/>
    <mergeCell ref="F15:G15"/>
    <mergeCell ref="H15:I15"/>
    <mergeCell ref="H6:I6"/>
    <mergeCell ref="J6:K6"/>
    <mergeCell ref="B10:C10"/>
    <mergeCell ref="D10:E10"/>
    <mergeCell ref="F10:G10"/>
    <mergeCell ref="H10:I10"/>
    <mergeCell ref="J10:K10"/>
    <mergeCell ref="G2:K3"/>
    <mergeCell ref="A5:A13"/>
    <mergeCell ref="B5:C5"/>
    <mergeCell ref="D5:E5"/>
    <mergeCell ref="F5:G5"/>
    <mergeCell ref="H5:I5"/>
    <mergeCell ref="J5:K5"/>
    <mergeCell ref="B6:C6"/>
    <mergeCell ref="D6:E6"/>
    <mergeCell ref="F6:G6"/>
  </mergeCells>
  <conditionalFormatting sqref="B57:C75">
    <cfRule type="duplicateValues" dxfId="46" priority="18"/>
  </conditionalFormatting>
  <conditionalFormatting sqref="D57:E72 D74:E75 D73">
    <cfRule type="duplicateValues" dxfId="45" priority="17"/>
  </conditionalFormatting>
  <conditionalFormatting sqref="F57:G67 F69:G75 F68">
    <cfRule type="duplicateValues" dxfId="44" priority="16"/>
  </conditionalFormatting>
  <conditionalFormatting sqref="H57:I75">
    <cfRule type="duplicateValues" dxfId="43" priority="15"/>
  </conditionalFormatting>
  <conditionalFormatting sqref="G72">
    <cfRule type="duplicateValues" dxfId="42" priority="12"/>
  </conditionalFormatting>
  <conditionalFormatting sqref="G68">
    <cfRule type="duplicateValues" dxfId="41" priority="10"/>
  </conditionalFormatting>
  <conditionalFormatting sqref="E73">
    <cfRule type="duplicateValues" dxfId="40" priority="8"/>
  </conditionalFormatting>
  <conditionalFormatting sqref="C35">
    <cfRule type="duplicateValues" dxfId="39" priority="6"/>
  </conditionalFormatting>
  <conditionalFormatting sqref="G41">
    <cfRule type="duplicateValues" dxfId="38" priority="4"/>
  </conditionalFormatting>
  <conditionalFormatting sqref="K28">
    <cfRule type="duplicateValues" dxfId="37" priority="2"/>
  </conditionalFormatting>
  <conditionalFormatting sqref="A1:L1048576">
    <cfRule type="cellIs" dxfId="36" priority="1" operator="equal">
      <formula>"amparo"</formula>
    </cfRule>
  </conditionalFormatting>
  <printOptions horizontalCentered="1"/>
  <pageMargins left="0.51181102362204722" right="0.51181102362204722" top="0.74803149606299213" bottom="0.74803149606299213" header="0.31496062992125984" footer="0.31496062992125984"/>
  <pageSetup scale="51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9" operator="containsText" text="dario" id="{B374D783-A2F0-4D95-A8DF-B8A1579AD298}">
            <xm:f>NOT(ISERROR(SEARCH("dario",'FEBRERO 2017'!B7)))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B35 D35:K35 B36:K40 B42:K49 B41:F41 H41:K41 B7:K27 B29:K34 B28:J28</xm:sqref>
        </x14:conditionalFormatting>
        <x14:conditionalFormatting xmlns:xm="http://schemas.microsoft.com/office/excel/2006/main">
          <x14:cfRule type="containsText" priority="22" operator="containsText" text="dario" id="{B374D783-A2F0-4D95-A8DF-B8A1579AD298}">
            <xm:f>NOT(ISERROR(SEARCH("dario",'FEBRERO 2017'!B27)))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B50:K75 C35 G41 K28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18"/>
  <sheetViews>
    <sheetView topLeftCell="A14" zoomScale="70" zoomScaleNormal="70" workbookViewId="0">
      <selection activeCell="J14" sqref="J14:K20"/>
    </sheetView>
  </sheetViews>
  <sheetFormatPr baseColWidth="10" defaultColWidth="11.42578125" defaultRowHeight="14.25"/>
  <cols>
    <col min="1" max="1" width="4.42578125" style="306" bestFit="1" customWidth="1"/>
    <col min="2" max="2" width="2.85546875" style="57" bestFit="1" customWidth="1"/>
    <col min="3" max="3" width="25.7109375" style="53" customWidth="1"/>
    <col min="4" max="4" width="2.85546875" style="303" bestFit="1" customWidth="1"/>
    <col min="5" max="5" width="25.7109375" style="304" customWidth="1"/>
    <col min="6" max="6" width="2.85546875" style="303" bestFit="1" customWidth="1"/>
    <col min="7" max="7" width="25.7109375" style="304" customWidth="1"/>
    <col min="8" max="8" width="2.85546875" style="303" bestFit="1" customWidth="1"/>
    <col min="9" max="9" width="25.7109375" style="304" customWidth="1"/>
    <col min="10" max="10" width="2.85546875" style="303" bestFit="1" customWidth="1"/>
    <col min="11" max="11" width="26.85546875" style="304" customWidth="1"/>
    <col min="12" max="16384" width="11.42578125" style="292"/>
  </cols>
  <sheetData>
    <row r="1" spans="1:11" ht="18.75" thickBot="1">
      <c r="B1" s="56"/>
      <c r="C1" s="52"/>
      <c r="D1" s="291"/>
      <c r="E1" s="52"/>
      <c r="F1" s="291"/>
      <c r="G1" s="52"/>
      <c r="H1" s="291"/>
      <c r="I1" s="52"/>
      <c r="J1" s="291"/>
      <c r="K1" s="52"/>
    </row>
    <row r="2" spans="1:11" ht="18">
      <c r="B2" s="56"/>
      <c r="C2" s="52"/>
      <c r="D2" s="291"/>
      <c r="E2" s="52"/>
      <c r="F2" s="291"/>
      <c r="G2" s="675" t="s">
        <v>271</v>
      </c>
      <c r="H2" s="676"/>
      <c r="I2" s="676"/>
      <c r="J2" s="676"/>
      <c r="K2" s="677"/>
    </row>
    <row r="3" spans="1:11" ht="18.75" thickBot="1">
      <c r="B3" s="56"/>
      <c r="C3" s="52"/>
      <c r="D3" s="291"/>
      <c r="E3" s="52"/>
      <c r="F3" s="291"/>
      <c r="G3" s="678"/>
      <c r="H3" s="679"/>
      <c r="I3" s="679"/>
      <c r="J3" s="679"/>
      <c r="K3" s="680"/>
    </row>
    <row r="4" spans="1:11" ht="18.75" thickBot="1">
      <c r="B4" s="56"/>
      <c r="C4" s="52"/>
      <c r="D4" s="291"/>
      <c r="E4" s="52"/>
      <c r="F4" s="291"/>
      <c r="G4" s="52"/>
      <c r="H4" s="291"/>
      <c r="I4" s="52"/>
      <c r="J4" s="291"/>
      <c r="K4" s="52"/>
    </row>
    <row r="5" spans="1:11" s="293" customFormat="1" ht="18.75" thickBot="1">
      <c r="A5" s="681" t="s">
        <v>0</v>
      </c>
      <c r="B5" s="701">
        <v>46473</v>
      </c>
      <c r="C5" s="701"/>
      <c r="D5" s="684">
        <f>+B54+1</f>
        <v>36984</v>
      </c>
      <c r="E5" s="684"/>
      <c r="F5" s="684">
        <f>+D54+1</f>
        <v>36991</v>
      </c>
      <c r="G5" s="684"/>
      <c r="H5" s="684">
        <f>+F54+1</f>
        <v>36998</v>
      </c>
      <c r="I5" s="684"/>
      <c r="J5" s="684">
        <f>+H54+1</f>
        <v>37005</v>
      </c>
      <c r="K5" s="684"/>
    </row>
    <row r="6" spans="1:11" s="321" customFormat="1" ht="18">
      <c r="A6" s="682"/>
      <c r="B6" s="687">
        <v>0.27083333333333331</v>
      </c>
      <c r="C6" s="688"/>
      <c r="D6" s="687">
        <v>0.27083333333333331</v>
      </c>
      <c r="E6" s="688"/>
      <c r="F6" s="687">
        <v>0.27083333333333331</v>
      </c>
      <c r="G6" s="688"/>
      <c r="H6" s="687">
        <v>0.27083333333333331</v>
      </c>
      <c r="I6" s="688"/>
      <c r="J6" s="687">
        <v>0.27083333333333331</v>
      </c>
      <c r="K6" s="688"/>
    </row>
    <row r="7" spans="1:11" s="321" customFormat="1" ht="18.75">
      <c r="A7" s="682"/>
      <c r="B7" s="294">
        <v>1</v>
      </c>
      <c r="C7" s="295" t="s">
        <v>5</v>
      </c>
      <c r="D7" s="294">
        <v>1</v>
      </c>
      <c r="E7" s="295" t="s">
        <v>53</v>
      </c>
      <c r="F7" s="294">
        <v>1</v>
      </c>
      <c r="G7" s="368" t="s">
        <v>269</v>
      </c>
      <c r="H7" s="294">
        <v>1</v>
      </c>
      <c r="I7" s="295" t="s">
        <v>31</v>
      </c>
      <c r="J7" s="294">
        <v>1</v>
      </c>
      <c r="K7" s="295" t="s">
        <v>62</v>
      </c>
    </row>
    <row r="8" spans="1:11" s="321" customFormat="1" ht="18.75">
      <c r="A8" s="682"/>
      <c r="B8" s="294">
        <v>2</v>
      </c>
      <c r="C8" s="295" t="s">
        <v>42</v>
      </c>
      <c r="D8" s="294">
        <v>2</v>
      </c>
      <c r="E8" s="295" t="s">
        <v>3</v>
      </c>
      <c r="F8" s="294">
        <v>2</v>
      </c>
      <c r="G8" s="368" t="s">
        <v>269</v>
      </c>
      <c r="H8" s="294">
        <v>2</v>
      </c>
      <c r="I8" s="295" t="s">
        <v>42</v>
      </c>
      <c r="J8" s="294">
        <v>2</v>
      </c>
      <c r="K8" s="295" t="s">
        <v>14</v>
      </c>
    </row>
    <row r="9" spans="1:11" s="321" customFormat="1" ht="18.75" hidden="1">
      <c r="A9" s="682"/>
      <c r="B9" s="294"/>
      <c r="C9" s="295"/>
      <c r="D9" s="294"/>
      <c r="E9" s="295"/>
      <c r="F9" s="294"/>
      <c r="G9" s="295"/>
      <c r="H9" s="294">
        <v>3</v>
      </c>
      <c r="I9" s="295" t="s">
        <v>112</v>
      </c>
      <c r="J9" s="294"/>
      <c r="K9" s="295"/>
    </row>
    <row r="10" spans="1:11" s="321" customFormat="1" ht="18">
      <c r="A10" s="682"/>
      <c r="B10" s="673">
        <v>0.79166666666666663</v>
      </c>
      <c r="C10" s="674"/>
      <c r="D10" s="673">
        <v>0.79166666666666663</v>
      </c>
      <c r="E10" s="674"/>
      <c r="F10" s="673">
        <v>0.79166666666666663</v>
      </c>
      <c r="G10" s="674"/>
      <c r="H10" s="673">
        <v>0.79166666666666663</v>
      </c>
      <c r="I10" s="674"/>
      <c r="J10" s="673">
        <v>0.79166666666666663</v>
      </c>
      <c r="K10" s="674"/>
    </row>
    <row r="11" spans="1:11" s="321" customFormat="1" ht="18.75">
      <c r="A11" s="682"/>
      <c r="B11" s="294">
        <v>1</v>
      </c>
      <c r="C11" s="295" t="s">
        <v>71</v>
      </c>
      <c r="D11" s="294">
        <v>1</v>
      </c>
      <c r="E11" s="295" t="s">
        <v>76</v>
      </c>
      <c r="F11" s="294">
        <v>1</v>
      </c>
      <c r="G11" s="368" t="s">
        <v>269</v>
      </c>
      <c r="H11" s="294">
        <v>1</v>
      </c>
      <c r="I11" s="295" t="s">
        <v>69</v>
      </c>
      <c r="J11" s="294">
        <v>1</v>
      </c>
      <c r="K11" s="295" t="s">
        <v>48</v>
      </c>
    </row>
    <row r="12" spans="1:11" s="321" customFormat="1" ht="19.5" thickBot="1">
      <c r="A12" s="682"/>
      <c r="B12" s="294">
        <v>2</v>
      </c>
      <c r="C12" s="295" t="s">
        <v>58</v>
      </c>
      <c r="D12" s="294">
        <v>2</v>
      </c>
      <c r="E12" s="295" t="s">
        <v>44</v>
      </c>
      <c r="F12" s="294">
        <v>2</v>
      </c>
      <c r="G12" s="368" t="s">
        <v>269</v>
      </c>
      <c r="H12" s="294">
        <v>2</v>
      </c>
      <c r="I12" s="308" t="s">
        <v>29</v>
      </c>
      <c r="J12" s="294">
        <v>2</v>
      </c>
      <c r="K12" s="295" t="s">
        <v>51</v>
      </c>
    </row>
    <row r="13" spans="1:11" s="321" customFormat="1" ht="19.5" hidden="1" thickBot="1">
      <c r="A13" s="683"/>
      <c r="B13" s="339"/>
      <c r="C13" s="340"/>
      <c r="D13" s="307"/>
      <c r="E13" s="308"/>
      <c r="F13" s="339"/>
      <c r="G13" s="340"/>
      <c r="H13" s="339">
        <v>3</v>
      </c>
      <c r="I13" s="340" t="s">
        <v>29</v>
      </c>
      <c r="J13" s="339"/>
      <c r="K13" s="340"/>
    </row>
    <row r="14" spans="1:11" s="293" customFormat="1" ht="18.75" thickBot="1">
      <c r="A14" s="681" t="s">
        <v>91</v>
      </c>
      <c r="B14" s="701">
        <f>+B5+1</f>
        <v>46474</v>
      </c>
      <c r="C14" s="701"/>
      <c r="D14" s="684">
        <f>+D5+1</f>
        <v>36985</v>
      </c>
      <c r="E14" s="684"/>
      <c r="F14" s="684">
        <f>+F5+1</f>
        <v>36992</v>
      </c>
      <c r="G14" s="684"/>
      <c r="H14" s="684">
        <f>+H5+1</f>
        <v>36999</v>
      </c>
      <c r="I14" s="684"/>
      <c r="J14" s="684">
        <f>+J5+1</f>
        <v>37006</v>
      </c>
      <c r="K14" s="684"/>
    </row>
    <row r="15" spans="1:11" ht="18">
      <c r="A15" s="682"/>
      <c r="B15" s="689">
        <v>0.27083333333333331</v>
      </c>
      <c r="C15" s="690"/>
      <c r="D15" s="689">
        <v>0.27083333333333331</v>
      </c>
      <c r="E15" s="690"/>
      <c r="F15" s="689">
        <v>0.27083333333333331</v>
      </c>
      <c r="G15" s="690"/>
      <c r="H15" s="689">
        <v>0.27083333333333331</v>
      </c>
      <c r="I15" s="690"/>
      <c r="J15" s="689">
        <v>0.27083333333333331</v>
      </c>
      <c r="K15" s="690"/>
    </row>
    <row r="16" spans="1:11" s="321" customFormat="1" ht="18.75">
      <c r="A16" s="682"/>
      <c r="B16" s="294">
        <v>1</v>
      </c>
      <c r="C16" s="295" t="s">
        <v>5</v>
      </c>
      <c r="D16" s="294">
        <v>1</v>
      </c>
      <c r="E16" s="295" t="s">
        <v>3</v>
      </c>
      <c r="F16" s="294">
        <v>1</v>
      </c>
      <c r="G16" s="368" t="s">
        <v>269</v>
      </c>
      <c r="H16" s="294">
        <v>1</v>
      </c>
      <c r="I16" s="295" t="s">
        <v>42</v>
      </c>
      <c r="J16" s="294">
        <v>1</v>
      </c>
      <c r="K16" s="295" t="s">
        <v>31</v>
      </c>
    </row>
    <row r="17" spans="1:11" s="321" customFormat="1" ht="18.75">
      <c r="A17" s="682"/>
      <c r="B17" s="294">
        <v>2</v>
      </c>
      <c r="C17" s="295" t="s">
        <v>63</v>
      </c>
      <c r="D17" s="294">
        <v>2</v>
      </c>
      <c r="E17" s="295" t="s">
        <v>14</v>
      </c>
      <c r="F17" s="294">
        <v>2</v>
      </c>
      <c r="G17" s="368" t="s">
        <v>269</v>
      </c>
      <c r="H17" s="294">
        <v>2</v>
      </c>
      <c r="I17" s="295" t="s">
        <v>3</v>
      </c>
      <c r="J17" s="294">
        <v>2</v>
      </c>
      <c r="K17" s="295" t="s">
        <v>43</v>
      </c>
    </row>
    <row r="18" spans="1:11" s="321" customFormat="1" ht="18">
      <c r="A18" s="682"/>
      <c r="B18" s="691">
        <v>0.79166666666666663</v>
      </c>
      <c r="C18" s="692"/>
      <c r="D18" s="691">
        <v>0.79166666666666663</v>
      </c>
      <c r="E18" s="692"/>
      <c r="F18" s="691">
        <v>0.79166666666666663</v>
      </c>
      <c r="G18" s="692"/>
      <c r="H18" s="691">
        <v>0.79166666666666663</v>
      </c>
      <c r="I18" s="692"/>
      <c r="J18" s="691">
        <v>0.79166666666666663</v>
      </c>
      <c r="K18" s="692"/>
    </row>
    <row r="19" spans="1:11" s="321" customFormat="1" ht="18.75">
      <c r="A19" s="682"/>
      <c r="B19" s="294">
        <v>1</v>
      </c>
      <c r="C19" s="295" t="s">
        <v>169</v>
      </c>
      <c r="D19" s="294">
        <v>1</v>
      </c>
      <c r="E19" s="295" t="s">
        <v>21</v>
      </c>
      <c r="F19" s="294">
        <v>1</v>
      </c>
      <c r="G19" s="370" t="s">
        <v>269</v>
      </c>
      <c r="H19" s="294">
        <v>1</v>
      </c>
      <c r="I19" s="295" t="s">
        <v>60</v>
      </c>
      <c r="J19" s="294">
        <v>1</v>
      </c>
      <c r="K19" s="295" t="s">
        <v>14</v>
      </c>
    </row>
    <row r="20" spans="1:11" s="322" customFormat="1" ht="19.5" thickBot="1">
      <c r="A20" s="683"/>
      <c r="B20" s="307">
        <v>2</v>
      </c>
      <c r="C20" s="308" t="s">
        <v>78</v>
      </c>
      <c r="D20" s="307">
        <v>2</v>
      </c>
      <c r="E20" s="308" t="s">
        <v>7</v>
      </c>
      <c r="F20" s="307">
        <v>2</v>
      </c>
      <c r="G20" s="369" t="s">
        <v>269</v>
      </c>
      <c r="H20" s="307">
        <v>2</v>
      </c>
      <c r="I20" s="295" t="s">
        <v>32</v>
      </c>
      <c r="J20" s="307">
        <v>2</v>
      </c>
      <c r="K20" s="308" t="s">
        <v>75</v>
      </c>
    </row>
    <row r="21" spans="1:11" ht="15" thickBot="1">
      <c r="A21" s="681" t="s">
        <v>92</v>
      </c>
      <c r="B21" s="701">
        <f>+B14+1</f>
        <v>46475</v>
      </c>
      <c r="C21" s="701"/>
      <c r="D21" s="684">
        <f>+D14+1</f>
        <v>36986</v>
      </c>
      <c r="E21" s="684"/>
      <c r="F21" s="684">
        <f>+F14+1</f>
        <v>36993</v>
      </c>
      <c r="G21" s="684"/>
      <c r="H21" s="684">
        <f>+H14+1</f>
        <v>37000</v>
      </c>
      <c r="I21" s="684"/>
      <c r="J21" s="684">
        <f>+J14+1</f>
        <v>37007</v>
      </c>
      <c r="K21" s="684"/>
    </row>
    <row r="22" spans="1:11" s="321" customFormat="1" ht="18">
      <c r="A22" s="682"/>
      <c r="B22" s="685">
        <v>0.27083333333333331</v>
      </c>
      <c r="C22" s="686"/>
      <c r="D22" s="685">
        <v>0.27083333333333331</v>
      </c>
      <c r="E22" s="686"/>
      <c r="F22" s="685">
        <v>0.27083333333333331</v>
      </c>
      <c r="G22" s="686"/>
      <c r="H22" s="685">
        <v>0.27083333333333331</v>
      </c>
      <c r="I22" s="686"/>
      <c r="J22" s="685">
        <v>0.27083333333333331</v>
      </c>
      <c r="K22" s="686"/>
    </row>
    <row r="23" spans="1:11" s="321" customFormat="1" ht="18.75">
      <c r="A23" s="682"/>
      <c r="B23" s="294">
        <v>1</v>
      </c>
      <c r="C23" s="295" t="s">
        <v>42</v>
      </c>
      <c r="D23" s="294">
        <v>1</v>
      </c>
      <c r="E23" s="295" t="s">
        <v>3</v>
      </c>
      <c r="F23" s="294">
        <v>1</v>
      </c>
      <c r="G23" s="368" t="s">
        <v>269</v>
      </c>
      <c r="H23" s="294">
        <v>1</v>
      </c>
      <c r="I23" s="295" t="s">
        <v>43</v>
      </c>
      <c r="J23" s="294">
        <v>1</v>
      </c>
      <c r="K23" s="295" t="s">
        <v>62</v>
      </c>
    </row>
    <row r="24" spans="1:11" s="321" customFormat="1" ht="18.75">
      <c r="A24" s="682"/>
      <c r="B24" s="294">
        <v>2</v>
      </c>
      <c r="C24" s="295" t="s">
        <v>63</v>
      </c>
      <c r="D24" s="294">
        <v>2</v>
      </c>
      <c r="E24" s="295" t="s">
        <v>8</v>
      </c>
      <c r="F24" s="294">
        <v>2</v>
      </c>
      <c r="G24" s="368" t="s">
        <v>269</v>
      </c>
      <c r="H24" s="294">
        <v>2</v>
      </c>
      <c r="I24" s="295" t="s">
        <v>69</v>
      </c>
      <c r="J24" s="294">
        <v>2</v>
      </c>
      <c r="K24" s="295" t="s">
        <v>31</v>
      </c>
    </row>
    <row r="25" spans="1:11" s="321" customFormat="1" ht="18">
      <c r="A25" s="682"/>
      <c r="B25" s="673">
        <v>0.79166666666666663</v>
      </c>
      <c r="C25" s="674"/>
      <c r="D25" s="673">
        <v>0.79166666666666663</v>
      </c>
      <c r="E25" s="674"/>
      <c r="F25" s="673">
        <v>0.79166666666666663</v>
      </c>
      <c r="G25" s="674"/>
      <c r="H25" s="673">
        <v>0.79166666666666663</v>
      </c>
      <c r="I25" s="674"/>
      <c r="J25" s="673">
        <v>0.79166666666666663</v>
      </c>
      <c r="K25" s="674"/>
    </row>
    <row r="26" spans="1:11" s="322" customFormat="1" ht="18.75">
      <c r="A26" s="682"/>
      <c r="B26" s="294">
        <v>1</v>
      </c>
      <c r="C26" s="295" t="s">
        <v>73</v>
      </c>
      <c r="D26" s="294">
        <v>1</v>
      </c>
      <c r="E26" s="295" t="s">
        <v>73</v>
      </c>
      <c r="F26" s="294">
        <v>1</v>
      </c>
      <c r="G26" s="368" t="s">
        <v>269</v>
      </c>
      <c r="H26" s="294">
        <v>1</v>
      </c>
      <c r="I26" s="295" t="s">
        <v>46</v>
      </c>
      <c r="J26" s="294">
        <v>1</v>
      </c>
      <c r="K26" s="295" t="s">
        <v>65</v>
      </c>
    </row>
    <row r="27" spans="1:11" s="322" customFormat="1" ht="18.75">
      <c r="A27" s="682"/>
      <c r="B27" s="294">
        <v>2</v>
      </c>
      <c r="C27" s="295" t="s">
        <v>2</v>
      </c>
      <c r="D27" s="294">
        <v>2</v>
      </c>
      <c r="E27" s="295" t="s">
        <v>65</v>
      </c>
      <c r="F27" s="294">
        <v>2</v>
      </c>
      <c r="G27" s="368" t="s">
        <v>269</v>
      </c>
      <c r="H27" s="294">
        <v>2</v>
      </c>
      <c r="I27" s="295" t="s">
        <v>47</v>
      </c>
      <c r="J27" s="294">
        <v>2</v>
      </c>
      <c r="K27" s="295" t="s">
        <v>2</v>
      </c>
    </row>
    <row r="28" spans="1:11" s="321" customFormat="1" ht="19.5" thickBot="1">
      <c r="A28" s="683"/>
      <c r="B28" s="307"/>
      <c r="C28" s="308"/>
      <c r="D28" s="307"/>
      <c r="E28" s="308"/>
      <c r="F28" s="307"/>
      <c r="G28" s="308"/>
      <c r="H28" s="307"/>
      <c r="I28" s="308"/>
      <c r="J28" s="307"/>
      <c r="K28" s="308"/>
    </row>
    <row r="29" spans="1:11" ht="15" thickBot="1">
      <c r="A29" s="681" t="s">
        <v>1</v>
      </c>
      <c r="B29" s="701">
        <f>+B21+1</f>
        <v>46476</v>
      </c>
      <c r="C29" s="701"/>
      <c r="D29" s="684">
        <f>+D21+1</f>
        <v>36987</v>
      </c>
      <c r="E29" s="684"/>
      <c r="F29" s="684">
        <f>+F21+1</f>
        <v>36994</v>
      </c>
      <c r="G29" s="684"/>
      <c r="H29" s="684">
        <f>+H21+1</f>
        <v>37001</v>
      </c>
      <c r="I29" s="684"/>
      <c r="J29" s="684">
        <f>+J21+1</f>
        <v>37008</v>
      </c>
      <c r="K29" s="684"/>
    </row>
    <row r="30" spans="1:11" ht="18">
      <c r="A30" s="682"/>
      <c r="B30" s="695">
        <v>0.27083333333333331</v>
      </c>
      <c r="C30" s="696"/>
      <c r="D30" s="695">
        <v>0.27083333333333331</v>
      </c>
      <c r="E30" s="696"/>
      <c r="F30" s="695">
        <v>0.27083333333333331</v>
      </c>
      <c r="G30" s="696"/>
      <c r="H30" s="695">
        <v>0.27083333333333331</v>
      </c>
      <c r="I30" s="696"/>
      <c r="J30" s="695">
        <v>0.27083333333333331</v>
      </c>
      <c r="K30" s="696"/>
    </row>
    <row r="31" spans="1:11" s="321" customFormat="1" ht="18.75">
      <c r="A31" s="682"/>
      <c r="B31" s="294">
        <v>1</v>
      </c>
      <c r="C31" s="295" t="s">
        <v>62</v>
      </c>
      <c r="D31" s="294">
        <v>1</v>
      </c>
      <c r="E31" s="295" t="s">
        <v>5</v>
      </c>
      <c r="F31" s="294">
        <v>1</v>
      </c>
      <c r="G31" s="368" t="s">
        <v>269</v>
      </c>
      <c r="H31" s="294">
        <v>1</v>
      </c>
      <c r="I31" s="295" t="s">
        <v>53</v>
      </c>
      <c r="J31" s="294">
        <v>1</v>
      </c>
      <c r="K31" s="295" t="s">
        <v>283</v>
      </c>
    </row>
    <row r="32" spans="1:11" s="321" customFormat="1" ht="18.75">
      <c r="A32" s="682"/>
      <c r="B32" s="294">
        <v>2</v>
      </c>
      <c r="C32" s="295" t="s">
        <v>63</v>
      </c>
      <c r="D32" s="294">
        <v>2</v>
      </c>
      <c r="E32" s="295" t="s">
        <v>42</v>
      </c>
      <c r="F32" s="294">
        <v>2</v>
      </c>
      <c r="G32" s="368" t="s">
        <v>269</v>
      </c>
      <c r="H32" s="294">
        <v>2</v>
      </c>
      <c r="I32" s="295" t="s">
        <v>3</v>
      </c>
      <c r="J32" s="294">
        <v>2</v>
      </c>
      <c r="K32" s="295" t="s">
        <v>63</v>
      </c>
    </row>
    <row r="33" spans="1:13" s="321" customFormat="1" ht="18">
      <c r="A33" s="682"/>
      <c r="B33" s="673">
        <v>0.79166666666666663</v>
      </c>
      <c r="C33" s="674"/>
      <c r="D33" s="673">
        <v>0.79166666666666663</v>
      </c>
      <c r="E33" s="674"/>
      <c r="F33" s="673">
        <v>0.79166666666666663</v>
      </c>
      <c r="G33" s="674"/>
      <c r="H33" s="673">
        <v>0.79166666666666663</v>
      </c>
      <c r="I33" s="674"/>
      <c r="J33" s="673">
        <v>0.79166666666666663</v>
      </c>
      <c r="K33" s="674"/>
    </row>
    <row r="34" spans="1:13" s="322" customFormat="1" ht="18.75">
      <c r="A34" s="682"/>
      <c r="B34" s="294">
        <v>1</v>
      </c>
      <c r="C34" s="295" t="s">
        <v>59</v>
      </c>
      <c r="D34" s="296">
        <v>1</v>
      </c>
      <c r="E34" s="295" t="s">
        <v>46</v>
      </c>
      <c r="F34" s="294">
        <v>1</v>
      </c>
      <c r="G34" s="368" t="s">
        <v>269</v>
      </c>
      <c r="H34" s="294">
        <v>1</v>
      </c>
      <c r="I34" s="295" t="s">
        <v>20</v>
      </c>
      <c r="J34" s="294">
        <v>1</v>
      </c>
      <c r="K34" s="295" t="s">
        <v>59</v>
      </c>
    </row>
    <row r="35" spans="1:13" s="322" customFormat="1" ht="19.5" thickBot="1">
      <c r="A35" s="682"/>
      <c r="B35" s="326">
        <v>2</v>
      </c>
      <c r="C35" s="325" t="s">
        <v>58</v>
      </c>
      <c r="D35" s="298">
        <v>2</v>
      </c>
      <c r="E35" s="295" t="s">
        <v>47</v>
      </c>
      <c r="F35" s="326">
        <v>2</v>
      </c>
      <c r="G35" s="371" t="s">
        <v>269</v>
      </c>
      <c r="H35" s="326">
        <v>2</v>
      </c>
      <c r="I35" s="295" t="s">
        <v>66</v>
      </c>
      <c r="J35" s="326">
        <v>2</v>
      </c>
      <c r="K35" s="325" t="s">
        <v>112</v>
      </c>
    </row>
    <row r="36" spans="1:13" ht="19.5" hidden="1" customHeight="1" thickBot="1">
      <c r="A36" s="683"/>
      <c r="B36" s="307"/>
      <c r="C36" s="308"/>
      <c r="D36" s="307"/>
      <c r="E36" s="308"/>
      <c r="F36" s="307"/>
      <c r="G36" s="308"/>
      <c r="H36" s="307"/>
      <c r="I36" s="308"/>
      <c r="J36" s="307"/>
      <c r="K36" s="308"/>
      <c r="L36" s="321"/>
    </row>
    <row r="37" spans="1:13" ht="15" thickBot="1">
      <c r="A37" s="681" t="s">
        <v>93</v>
      </c>
      <c r="B37" s="701">
        <f>+B29+1</f>
        <v>46477</v>
      </c>
      <c r="C37" s="701"/>
      <c r="D37" s="684">
        <f>+D29+1</f>
        <v>36988</v>
      </c>
      <c r="E37" s="684"/>
      <c r="F37" s="684">
        <f>+F29+1</f>
        <v>36995</v>
      </c>
      <c r="G37" s="684"/>
      <c r="H37" s="684">
        <f>+H29+1</f>
        <v>37002</v>
      </c>
      <c r="I37" s="684"/>
      <c r="J37" s="684">
        <f>+J29+1</f>
        <v>37009</v>
      </c>
      <c r="K37" s="684"/>
    </row>
    <row r="38" spans="1:13" ht="18">
      <c r="A38" s="682"/>
      <c r="B38" s="695">
        <v>0.27083333333333331</v>
      </c>
      <c r="C38" s="696"/>
      <c r="D38" s="695">
        <v>0.27083333333333331</v>
      </c>
      <c r="E38" s="696"/>
      <c r="F38" s="695">
        <v>0.27083333333333331</v>
      </c>
      <c r="G38" s="696"/>
      <c r="H38" s="695">
        <v>0.27083333333333331</v>
      </c>
      <c r="I38" s="696"/>
      <c r="J38" s="695">
        <v>0.27083333333333331</v>
      </c>
      <c r="K38" s="696"/>
    </row>
    <row r="39" spans="1:13" s="321" customFormat="1" ht="18.75">
      <c r="A39" s="682"/>
      <c r="B39" s="294">
        <v>1</v>
      </c>
      <c r="C39" s="295" t="s">
        <v>42</v>
      </c>
      <c r="D39" s="294">
        <v>1</v>
      </c>
      <c r="E39" s="295" t="s">
        <v>14</v>
      </c>
      <c r="F39" s="294">
        <v>1</v>
      </c>
      <c r="G39" s="368" t="s">
        <v>269</v>
      </c>
      <c r="H39" s="294">
        <v>1</v>
      </c>
      <c r="I39" s="295" t="s">
        <v>5</v>
      </c>
      <c r="J39" s="294">
        <v>1</v>
      </c>
      <c r="K39" s="295" t="s">
        <v>42</v>
      </c>
    </row>
    <row r="40" spans="1:13" s="321" customFormat="1" ht="18.75">
      <c r="A40" s="682"/>
      <c r="B40" s="294">
        <v>2</v>
      </c>
      <c r="C40" s="295" t="s">
        <v>43</v>
      </c>
      <c r="D40" s="294">
        <v>2</v>
      </c>
      <c r="E40" s="295" t="s">
        <v>58</v>
      </c>
      <c r="F40" s="294">
        <v>2</v>
      </c>
      <c r="G40" s="368" t="s">
        <v>269</v>
      </c>
      <c r="H40" s="294">
        <v>2</v>
      </c>
      <c r="I40" s="295" t="s">
        <v>3</v>
      </c>
      <c r="J40" s="294">
        <v>2</v>
      </c>
      <c r="K40" s="295" t="s">
        <v>8</v>
      </c>
      <c r="M40" s="295"/>
    </row>
    <row r="41" spans="1:13" s="321" customFormat="1" ht="18">
      <c r="A41" s="682"/>
      <c r="B41" s="673">
        <v>0.79166666666666663</v>
      </c>
      <c r="C41" s="674"/>
      <c r="D41" s="673">
        <v>0.79166666666666663</v>
      </c>
      <c r="E41" s="674"/>
      <c r="F41" s="673">
        <v>0.79166666666666663</v>
      </c>
      <c r="G41" s="674"/>
      <c r="H41" s="673">
        <v>0.79166666666666663</v>
      </c>
      <c r="I41" s="674"/>
      <c r="J41" s="673">
        <v>0.79166666666666663</v>
      </c>
      <c r="K41" s="674"/>
    </row>
    <row r="42" spans="1:13" s="322" customFormat="1" ht="18.75">
      <c r="A42" s="682"/>
      <c r="B42" s="294">
        <v>1</v>
      </c>
      <c r="C42" s="295" t="s">
        <v>2</v>
      </c>
      <c r="D42" s="294">
        <v>1</v>
      </c>
      <c r="E42" s="295" t="s">
        <v>29</v>
      </c>
      <c r="F42" s="294">
        <v>1</v>
      </c>
      <c r="G42" s="368" t="s">
        <v>269</v>
      </c>
      <c r="H42" s="294">
        <v>1</v>
      </c>
      <c r="I42" s="295" t="s">
        <v>60</v>
      </c>
      <c r="J42" s="294">
        <v>1</v>
      </c>
      <c r="K42" s="295" t="s">
        <v>75</v>
      </c>
      <c r="M42" s="295"/>
    </row>
    <row r="43" spans="1:13" s="321" customFormat="1" ht="19.5" thickBot="1">
      <c r="A43" s="683"/>
      <c r="B43" s="307">
        <v>2</v>
      </c>
      <c r="C43" s="295" t="s">
        <v>21</v>
      </c>
      <c r="D43" s="307">
        <v>2</v>
      </c>
      <c r="E43" s="308" t="s">
        <v>78</v>
      </c>
      <c r="F43" s="307">
        <v>2</v>
      </c>
      <c r="G43" s="369" t="s">
        <v>269</v>
      </c>
      <c r="H43" s="307">
        <v>2</v>
      </c>
      <c r="I43" s="308" t="s">
        <v>61</v>
      </c>
      <c r="J43" s="307">
        <v>2</v>
      </c>
      <c r="K43" s="308" t="s">
        <v>63</v>
      </c>
    </row>
    <row r="44" spans="1:13" ht="15" thickBot="1">
      <c r="A44" s="681" t="s">
        <v>94</v>
      </c>
      <c r="B44" s="702">
        <v>36982</v>
      </c>
      <c r="C44" s="703"/>
      <c r="D44" s="684">
        <f>+D37+1</f>
        <v>36989</v>
      </c>
      <c r="E44" s="684"/>
      <c r="F44" s="684">
        <f>+F37+1</f>
        <v>36996</v>
      </c>
      <c r="G44" s="684"/>
      <c r="H44" s="684">
        <f>+H37+1</f>
        <v>37003</v>
      </c>
      <c r="I44" s="684"/>
      <c r="J44" s="684">
        <f>+J37+1</f>
        <v>37010</v>
      </c>
      <c r="K44" s="684"/>
    </row>
    <row r="45" spans="1:13" s="321" customFormat="1" ht="18">
      <c r="A45" s="682"/>
      <c r="B45" s="698">
        <v>0.27083333333333331</v>
      </c>
      <c r="C45" s="686"/>
      <c r="D45" s="685">
        <v>0.27083333333333331</v>
      </c>
      <c r="E45" s="686"/>
      <c r="F45" s="685">
        <v>0.27083333333333331</v>
      </c>
      <c r="G45" s="686"/>
      <c r="H45" s="685">
        <v>0.27083333333333331</v>
      </c>
      <c r="I45" s="686"/>
      <c r="J45" s="685">
        <v>0.27083333333333331</v>
      </c>
      <c r="K45" s="686"/>
    </row>
    <row r="46" spans="1:13" s="321" customFormat="1" ht="18.75">
      <c r="A46" s="682"/>
      <c r="B46" s="296">
        <v>1</v>
      </c>
      <c r="C46" s="295" t="s">
        <v>42</v>
      </c>
      <c r="D46" s="294">
        <v>1</v>
      </c>
      <c r="E46" s="295" t="s">
        <v>5</v>
      </c>
      <c r="F46" s="294">
        <v>1</v>
      </c>
      <c r="G46" s="372" t="s">
        <v>269</v>
      </c>
      <c r="H46" s="294">
        <v>1</v>
      </c>
      <c r="I46" s="295" t="s">
        <v>43</v>
      </c>
      <c r="J46" s="294">
        <v>1</v>
      </c>
      <c r="K46" s="295" t="s">
        <v>3</v>
      </c>
    </row>
    <row r="47" spans="1:13" s="321" customFormat="1" ht="19.5" thickBot="1">
      <c r="A47" s="682"/>
      <c r="B47" s="296">
        <v>2</v>
      </c>
      <c r="C47" s="295" t="s">
        <v>15</v>
      </c>
      <c r="D47" s="294">
        <v>2</v>
      </c>
      <c r="E47" s="295" t="s">
        <v>3</v>
      </c>
      <c r="F47" s="294">
        <v>2</v>
      </c>
      <c r="G47" s="372" t="s">
        <v>269</v>
      </c>
      <c r="H47" s="294">
        <v>2</v>
      </c>
      <c r="I47" s="295" t="s">
        <v>2</v>
      </c>
      <c r="J47" s="294">
        <v>2</v>
      </c>
      <c r="K47" s="295" t="s">
        <v>71</v>
      </c>
    </row>
    <row r="48" spans="1:13" s="321" customFormat="1" ht="19.5" hidden="1" thickBot="1">
      <c r="A48" s="682"/>
      <c r="B48" s="335"/>
      <c r="C48" s="336"/>
      <c r="D48" s="337"/>
      <c r="E48" s="336"/>
      <c r="F48" s="337"/>
      <c r="G48" s="338"/>
      <c r="H48" s="337">
        <v>3</v>
      </c>
      <c r="I48" s="336" t="s">
        <v>63</v>
      </c>
      <c r="J48" s="337"/>
      <c r="K48" s="336"/>
    </row>
    <row r="49" spans="1:12" s="321" customFormat="1" ht="18">
      <c r="A49" s="682"/>
      <c r="B49" s="685">
        <v>0.79166666666666663</v>
      </c>
      <c r="C49" s="686"/>
      <c r="D49" s="685">
        <v>0.79166666666666663</v>
      </c>
      <c r="E49" s="686"/>
      <c r="F49" s="685">
        <v>0.79166666666666663</v>
      </c>
      <c r="G49" s="686"/>
      <c r="H49" s="685">
        <v>0.79166666666666663</v>
      </c>
      <c r="I49" s="686"/>
      <c r="J49" s="685">
        <v>0.79166666666666663</v>
      </c>
      <c r="K49" s="686"/>
    </row>
    <row r="50" spans="1:12" s="321" customFormat="1" ht="18.75">
      <c r="A50" s="682"/>
      <c r="B50" s="294">
        <v>1</v>
      </c>
      <c r="C50" s="295" t="s">
        <v>44</v>
      </c>
      <c r="D50" s="294">
        <v>1</v>
      </c>
      <c r="E50" s="295" t="s">
        <v>76</v>
      </c>
      <c r="F50" s="294">
        <v>1</v>
      </c>
      <c r="G50" s="372" t="s">
        <v>269</v>
      </c>
      <c r="H50" s="294">
        <v>1</v>
      </c>
      <c r="I50" s="295" t="s">
        <v>64</v>
      </c>
      <c r="J50" s="294">
        <v>1</v>
      </c>
      <c r="K50" s="295" t="s">
        <v>20</v>
      </c>
    </row>
    <row r="51" spans="1:12" s="321" customFormat="1" ht="18.75">
      <c r="A51" s="682"/>
      <c r="B51" s="294">
        <v>2</v>
      </c>
      <c r="C51" s="295" t="s">
        <v>25</v>
      </c>
      <c r="D51" s="294">
        <v>2</v>
      </c>
      <c r="E51" s="295" t="s">
        <v>14</v>
      </c>
      <c r="F51" s="294">
        <v>2</v>
      </c>
      <c r="G51" s="372" t="s">
        <v>269</v>
      </c>
      <c r="H51" s="294">
        <v>2</v>
      </c>
      <c r="I51" s="295" t="s">
        <v>20</v>
      </c>
      <c r="J51" s="294">
        <v>2</v>
      </c>
      <c r="K51" s="295" t="s">
        <v>7</v>
      </c>
    </row>
    <row r="52" spans="1:12" s="322" customFormat="1" ht="18.75">
      <c r="A52" s="682"/>
      <c r="B52" s="294">
        <v>3</v>
      </c>
      <c r="C52" s="295" t="s">
        <v>64</v>
      </c>
      <c r="D52" s="294">
        <v>3</v>
      </c>
      <c r="E52" s="295" t="s">
        <v>7</v>
      </c>
      <c r="F52" s="294">
        <v>3</v>
      </c>
      <c r="G52" s="372" t="s">
        <v>269</v>
      </c>
      <c r="H52" s="294">
        <v>3</v>
      </c>
      <c r="I52" s="295" t="s">
        <v>2</v>
      </c>
      <c r="J52" s="294">
        <v>3</v>
      </c>
      <c r="K52" s="295" t="s">
        <v>25</v>
      </c>
    </row>
    <row r="53" spans="1:12" s="321" customFormat="1" ht="19.5" thickBot="1">
      <c r="A53" s="683"/>
      <c r="B53" s="307">
        <v>4</v>
      </c>
      <c r="C53" s="308" t="s">
        <v>19</v>
      </c>
      <c r="D53" s="307">
        <v>4</v>
      </c>
      <c r="E53" s="308" t="s">
        <v>6</v>
      </c>
      <c r="F53" s="307">
        <v>4</v>
      </c>
      <c r="G53" s="372" t="s">
        <v>269</v>
      </c>
      <c r="H53" s="307">
        <v>4</v>
      </c>
      <c r="I53" s="308" t="s">
        <v>19</v>
      </c>
      <c r="J53" s="307">
        <v>4</v>
      </c>
      <c r="K53" s="308" t="s">
        <v>6</v>
      </c>
    </row>
    <row r="54" spans="1:12" ht="15" thickBot="1">
      <c r="A54" s="681" t="s">
        <v>95</v>
      </c>
      <c r="B54" s="684">
        <f>+B44+1</f>
        <v>36983</v>
      </c>
      <c r="C54" s="684"/>
      <c r="D54" s="684">
        <f>+D44+1</f>
        <v>36990</v>
      </c>
      <c r="E54" s="684"/>
      <c r="F54" s="684">
        <f>+F44+1</f>
        <v>36997</v>
      </c>
      <c r="G54" s="684"/>
      <c r="H54" s="684">
        <f>+H44+1</f>
        <v>37004</v>
      </c>
      <c r="I54" s="684"/>
      <c r="J54" s="684">
        <f>+J44+1</f>
        <v>37011</v>
      </c>
      <c r="K54" s="684"/>
    </row>
    <row r="55" spans="1:12" ht="18">
      <c r="A55" s="682"/>
      <c r="B55" s="689">
        <v>0.29166666666666669</v>
      </c>
      <c r="C55" s="690"/>
      <c r="D55" s="689">
        <v>0.29166666666666669</v>
      </c>
      <c r="E55" s="690"/>
      <c r="F55" s="689">
        <v>0.29166666666666669</v>
      </c>
      <c r="G55" s="690"/>
      <c r="H55" s="689">
        <v>0.29166666666666669</v>
      </c>
      <c r="I55" s="690"/>
      <c r="J55" s="689">
        <v>0.29166666666666669</v>
      </c>
      <c r="K55" s="690"/>
    </row>
    <row r="56" spans="1:12" s="321" customFormat="1" ht="18.75">
      <c r="A56" s="682"/>
      <c r="B56" s="294">
        <v>1</v>
      </c>
      <c r="C56" s="295" t="s">
        <v>209</v>
      </c>
      <c r="D56" s="294">
        <v>1</v>
      </c>
      <c r="E56" s="368" t="s">
        <v>268</v>
      </c>
      <c r="F56" s="294">
        <v>1</v>
      </c>
      <c r="G56" s="368" t="s">
        <v>270</v>
      </c>
      <c r="H56" s="294">
        <v>1</v>
      </c>
      <c r="I56" s="295" t="s">
        <v>5</v>
      </c>
      <c r="J56" s="294">
        <v>1</v>
      </c>
      <c r="K56" s="295" t="s">
        <v>8</v>
      </c>
    </row>
    <row r="57" spans="1:12" s="321" customFormat="1" ht="19.5" thickBot="1">
      <c r="A57" s="682"/>
      <c r="B57" s="294">
        <v>2</v>
      </c>
      <c r="C57" s="308" t="s">
        <v>63</v>
      </c>
      <c r="D57" s="294">
        <v>2</v>
      </c>
      <c r="E57" s="368" t="s">
        <v>268</v>
      </c>
      <c r="F57" s="294">
        <v>2</v>
      </c>
      <c r="G57" s="368" t="s">
        <v>270</v>
      </c>
      <c r="H57" s="294">
        <v>2</v>
      </c>
      <c r="I57" s="295" t="s">
        <v>47</v>
      </c>
      <c r="J57" s="294">
        <v>2</v>
      </c>
      <c r="K57" s="295" t="s">
        <v>3</v>
      </c>
    </row>
    <row r="58" spans="1:12" s="321" customFormat="1" ht="18.75">
      <c r="A58" s="682"/>
      <c r="B58" s="294">
        <v>3</v>
      </c>
      <c r="C58" s="295" t="s">
        <v>8</v>
      </c>
      <c r="D58" s="294">
        <v>3</v>
      </c>
      <c r="E58" s="368" t="s">
        <v>268</v>
      </c>
      <c r="F58" s="294">
        <v>3</v>
      </c>
      <c r="G58" s="368" t="s">
        <v>270</v>
      </c>
      <c r="H58" s="294">
        <v>3</v>
      </c>
      <c r="I58" s="295" t="s">
        <v>2</v>
      </c>
      <c r="J58" s="294">
        <v>3</v>
      </c>
      <c r="K58" s="295" t="s">
        <v>42</v>
      </c>
    </row>
    <row r="59" spans="1:12" s="321" customFormat="1" ht="19.5" thickBot="1">
      <c r="A59" s="682"/>
      <c r="B59" s="294">
        <v>4</v>
      </c>
      <c r="C59" s="295" t="s">
        <v>42</v>
      </c>
      <c r="D59" s="294">
        <v>4</v>
      </c>
      <c r="E59" s="368" t="s">
        <v>268</v>
      </c>
      <c r="F59" s="294">
        <v>4</v>
      </c>
      <c r="G59" s="368" t="s">
        <v>270</v>
      </c>
      <c r="H59" s="294">
        <v>4</v>
      </c>
      <c r="I59" s="295" t="s">
        <v>46</v>
      </c>
      <c r="J59" s="294">
        <v>4</v>
      </c>
      <c r="K59" s="295" t="s">
        <v>43</v>
      </c>
      <c r="L59" s="323"/>
    </row>
    <row r="60" spans="1:12" s="321" customFormat="1" ht="18">
      <c r="A60" s="682"/>
      <c r="B60" s="685">
        <v>0.4375</v>
      </c>
      <c r="C60" s="686"/>
      <c r="D60" s="685">
        <v>0.4375</v>
      </c>
      <c r="E60" s="686"/>
      <c r="F60" s="685">
        <v>0.4375</v>
      </c>
      <c r="G60" s="686"/>
      <c r="H60" s="685">
        <v>0.4375</v>
      </c>
      <c r="I60" s="686"/>
      <c r="J60" s="685">
        <v>0.4375</v>
      </c>
      <c r="K60" s="686"/>
      <c r="L60" s="323"/>
    </row>
    <row r="61" spans="1:12" s="321" customFormat="1" ht="18.75">
      <c r="A61" s="682"/>
      <c r="B61" s="294">
        <v>1</v>
      </c>
      <c r="C61" s="295" t="s">
        <v>15</v>
      </c>
      <c r="D61" s="294">
        <v>1</v>
      </c>
      <c r="E61" s="368" t="s">
        <v>268</v>
      </c>
      <c r="F61" s="294">
        <v>1</v>
      </c>
      <c r="G61" s="368" t="s">
        <v>270</v>
      </c>
      <c r="H61" s="294">
        <v>1</v>
      </c>
      <c r="I61" s="295" t="s">
        <v>18</v>
      </c>
      <c r="J61" s="294">
        <v>1</v>
      </c>
      <c r="K61" s="295" t="s">
        <v>31</v>
      </c>
      <c r="L61" s="330"/>
    </row>
    <row r="62" spans="1:12" s="321" customFormat="1" ht="18.75">
      <c r="A62" s="682"/>
      <c r="B62" s="294">
        <v>2</v>
      </c>
      <c r="C62" s="295" t="s">
        <v>30</v>
      </c>
      <c r="D62" s="294">
        <v>2</v>
      </c>
      <c r="E62" s="368" t="s">
        <v>268</v>
      </c>
      <c r="F62" s="294">
        <v>2</v>
      </c>
      <c r="G62" s="368" t="s">
        <v>270</v>
      </c>
      <c r="H62" s="294">
        <v>2</v>
      </c>
      <c r="I62" s="295" t="s">
        <v>32</v>
      </c>
      <c r="J62" s="294">
        <v>2</v>
      </c>
      <c r="K62" s="295" t="s">
        <v>51</v>
      </c>
      <c r="L62" s="323"/>
    </row>
    <row r="63" spans="1:12" s="321" customFormat="1" ht="18.75">
      <c r="A63" s="682"/>
      <c r="B63" s="294">
        <v>3</v>
      </c>
      <c r="C63" s="295" t="s">
        <v>20</v>
      </c>
      <c r="D63" s="294">
        <v>3</v>
      </c>
      <c r="E63" s="368" t="s">
        <v>268</v>
      </c>
      <c r="F63" s="294">
        <v>3</v>
      </c>
      <c r="G63" s="368" t="s">
        <v>270</v>
      </c>
      <c r="H63" s="294">
        <v>3</v>
      </c>
      <c r="I63" s="295" t="s">
        <v>30</v>
      </c>
      <c r="J63" s="294">
        <v>3</v>
      </c>
      <c r="K63" s="295" t="s">
        <v>29</v>
      </c>
      <c r="L63" s="323"/>
    </row>
    <row r="64" spans="1:12" s="321" customFormat="1" ht="19.5" thickBot="1">
      <c r="A64" s="682"/>
      <c r="B64" s="294">
        <v>4</v>
      </c>
      <c r="C64" s="295" t="s">
        <v>4</v>
      </c>
      <c r="D64" s="294">
        <v>4</v>
      </c>
      <c r="E64" s="368" t="s">
        <v>268</v>
      </c>
      <c r="F64" s="294">
        <v>4</v>
      </c>
      <c r="G64" s="368" t="s">
        <v>270</v>
      </c>
      <c r="H64" s="294">
        <v>4</v>
      </c>
      <c r="I64" s="295" t="s">
        <v>60</v>
      </c>
      <c r="J64" s="294">
        <v>4</v>
      </c>
      <c r="K64" s="295" t="s">
        <v>48</v>
      </c>
    </row>
    <row r="65" spans="1:11" s="321" customFormat="1" ht="18">
      <c r="A65" s="682"/>
      <c r="B65" s="685">
        <v>0.72916666666666663</v>
      </c>
      <c r="C65" s="686"/>
      <c r="D65" s="685">
        <v>0.72916666666666663</v>
      </c>
      <c r="E65" s="686"/>
      <c r="F65" s="685">
        <v>0.72916666666666663</v>
      </c>
      <c r="G65" s="686"/>
      <c r="H65" s="685">
        <v>0.72916666666666663</v>
      </c>
      <c r="I65" s="686"/>
      <c r="J65" s="685">
        <v>0.72916666666666663</v>
      </c>
      <c r="K65" s="686"/>
    </row>
    <row r="66" spans="1:11" s="321" customFormat="1" ht="18.75">
      <c r="A66" s="682"/>
      <c r="B66" s="294">
        <v>1</v>
      </c>
      <c r="C66" s="295" t="s">
        <v>71</v>
      </c>
      <c r="D66" s="294">
        <v>1</v>
      </c>
      <c r="E66" s="368" t="s">
        <v>268</v>
      </c>
      <c r="F66" s="294">
        <v>1</v>
      </c>
      <c r="G66" s="368" t="s">
        <v>270</v>
      </c>
      <c r="H66" s="294">
        <v>1</v>
      </c>
      <c r="I66" s="295" t="s">
        <v>53</v>
      </c>
      <c r="J66" s="294">
        <v>1</v>
      </c>
      <c r="K66" s="295" t="s">
        <v>65</v>
      </c>
    </row>
    <row r="67" spans="1:11" s="321" customFormat="1" ht="18.75">
      <c r="A67" s="682"/>
      <c r="B67" s="294">
        <v>2</v>
      </c>
      <c r="C67" s="295" t="s">
        <v>21</v>
      </c>
      <c r="D67" s="294">
        <v>2</v>
      </c>
      <c r="E67" s="368" t="s">
        <v>268</v>
      </c>
      <c r="F67" s="294">
        <v>2</v>
      </c>
      <c r="G67" s="368" t="s">
        <v>270</v>
      </c>
      <c r="H67" s="294">
        <v>2</v>
      </c>
      <c r="I67" s="295" t="s">
        <v>21</v>
      </c>
      <c r="J67" s="294">
        <v>2</v>
      </c>
      <c r="K67" s="295" t="s">
        <v>76</v>
      </c>
    </row>
    <row r="68" spans="1:11" s="321" customFormat="1" ht="18.75">
      <c r="A68" s="682"/>
      <c r="B68" s="294">
        <v>3</v>
      </c>
      <c r="C68" s="295" t="s">
        <v>169</v>
      </c>
      <c r="D68" s="294">
        <v>3</v>
      </c>
      <c r="E68" s="368" t="s">
        <v>268</v>
      </c>
      <c r="F68" s="294">
        <v>3</v>
      </c>
      <c r="G68" s="368" t="s">
        <v>270</v>
      </c>
      <c r="H68" s="294">
        <v>3</v>
      </c>
      <c r="I68" s="295" t="s">
        <v>52</v>
      </c>
      <c r="J68" s="294">
        <v>3</v>
      </c>
      <c r="K68" s="295" t="s">
        <v>71</v>
      </c>
    </row>
    <row r="69" spans="1:11" s="321" customFormat="1" ht="19.5" thickBot="1">
      <c r="A69" s="682"/>
      <c r="B69" s="294">
        <v>4</v>
      </c>
      <c r="C69" s="295" t="s">
        <v>62</v>
      </c>
      <c r="D69" s="294">
        <v>4</v>
      </c>
      <c r="E69" s="368" t="s">
        <v>268</v>
      </c>
      <c r="F69" s="294">
        <v>4</v>
      </c>
      <c r="G69" s="368" t="s">
        <v>270</v>
      </c>
      <c r="H69" s="294">
        <v>4</v>
      </c>
      <c r="I69" s="295" t="s">
        <v>208</v>
      </c>
      <c r="J69" s="294">
        <v>4</v>
      </c>
      <c r="K69" s="295" t="s">
        <v>59</v>
      </c>
    </row>
    <row r="70" spans="1:11" s="321" customFormat="1" ht="18">
      <c r="A70" s="682"/>
      <c r="B70" s="685">
        <v>0.79166666666666663</v>
      </c>
      <c r="C70" s="686"/>
      <c r="D70" s="685">
        <v>0.79166666666666663</v>
      </c>
      <c r="E70" s="686"/>
      <c r="F70" s="685">
        <v>0.79166666666666663</v>
      </c>
      <c r="G70" s="686"/>
      <c r="H70" s="685">
        <v>0.79166666666666663</v>
      </c>
      <c r="I70" s="686"/>
      <c r="J70" s="685">
        <v>0.79166666666666663</v>
      </c>
      <c r="K70" s="686"/>
    </row>
    <row r="71" spans="1:11" s="321" customFormat="1" ht="19.5" thickBot="1">
      <c r="A71" s="682"/>
      <c r="B71" s="294">
        <v>1</v>
      </c>
      <c r="C71" s="295" t="s">
        <v>56</v>
      </c>
      <c r="D71" s="294">
        <v>1</v>
      </c>
      <c r="E71" s="368" t="s">
        <v>268</v>
      </c>
      <c r="F71" s="294">
        <v>1</v>
      </c>
      <c r="G71" s="368" t="s">
        <v>270</v>
      </c>
      <c r="H71" s="294">
        <v>1</v>
      </c>
      <c r="I71" s="308" t="s">
        <v>22</v>
      </c>
      <c r="J71" s="294">
        <v>1</v>
      </c>
      <c r="K71" s="295" t="s">
        <v>169</v>
      </c>
    </row>
    <row r="72" spans="1:11" s="321" customFormat="1" ht="18.75">
      <c r="A72" s="682"/>
      <c r="B72" s="294">
        <v>2</v>
      </c>
      <c r="C72" s="295" t="s">
        <v>53</v>
      </c>
      <c r="D72" s="294">
        <v>2</v>
      </c>
      <c r="E72" s="368" t="s">
        <v>268</v>
      </c>
      <c r="F72" s="294">
        <v>2</v>
      </c>
      <c r="G72" s="368" t="s">
        <v>270</v>
      </c>
      <c r="H72" s="294">
        <v>2</v>
      </c>
      <c r="I72" s="295" t="s">
        <v>112</v>
      </c>
      <c r="J72" s="294">
        <v>2</v>
      </c>
      <c r="K72" s="295" t="s">
        <v>66</v>
      </c>
    </row>
    <row r="73" spans="1:11" s="321" customFormat="1" ht="18.75">
      <c r="A73" s="682"/>
      <c r="B73" s="294">
        <v>3</v>
      </c>
      <c r="C73" s="295" t="s">
        <v>55</v>
      </c>
      <c r="D73" s="294">
        <v>3</v>
      </c>
      <c r="E73" s="368" t="s">
        <v>268</v>
      </c>
      <c r="F73" s="294">
        <v>3</v>
      </c>
      <c r="G73" s="368" t="s">
        <v>270</v>
      </c>
      <c r="H73" s="294">
        <v>3</v>
      </c>
      <c r="I73" s="295" t="s">
        <v>55</v>
      </c>
      <c r="J73" s="294">
        <v>3</v>
      </c>
      <c r="K73" s="295" t="s">
        <v>21</v>
      </c>
    </row>
    <row r="74" spans="1:11" s="321" customFormat="1" ht="19.5" thickBot="1">
      <c r="A74" s="683"/>
      <c r="B74" s="307">
        <v>4</v>
      </c>
      <c r="C74" s="308" t="s">
        <v>6</v>
      </c>
      <c r="D74" s="307">
        <v>4</v>
      </c>
      <c r="E74" s="369" t="s">
        <v>268</v>
      </c>
      <c r="F74" s="307">
        <v>4</v>
      </c>
      <c r="G74" s="369" t="s">
        <v>270</v>
      </c>
      <c r="H74" s="307">
        <v>4</v>
      </c>
      <c r="I74" s="308" t="s">
        <v>56</v>
      </c>
      <c r="J74" s="307">
        <v>4</v>
      </c>
      <c r="K74" s="308" t="s">
        <v>6</v>
      </c>
    </row>
    <row r="75" spans="1:11">
      <c r="J75" s="305"/>
      <c r="K75" s="305"/>
    </row>
    <row r="76" spans="1:11">
      <c r="B76" s="57" t="s">
        <v>274</v>
      </c>
      <c r="C76" s="53" t="s">
        <v>275</v>
      </c>
    </row>
    <row r="77" spans="1:11">
      <c r="B77" s="57" t="s">
        <v>272</v>
      </c>
      <c r="C77" s="315" t="s">
        <v>11</v>
      </c>
    </row>
    <row r="78" spans="1:11">
      <c r="B78" s="57" t="s">
        <v>272</v>
      </c>
      <c r="C78" s="315" t="s">
        <v>280</v>
      </c>
    </row>
    <row r="79" spans="1:11">
      <c r="B79" s="57" t="s">
        <v>272</v>
      </c>
      <c r="C79" s="317" t="s">
        <v>12</v>
      </c>
    </row>
    <row r="80" spans="1:11">
      <c r="B80" s="57" t="s">
        <v>273</v>
      </c>
      <c r="C80" s="315" t="s">
        <v>6</v>
      </c>
    </row>
    <row r="81" spans="2:5" s="292" customFormat="1">
      <c r="B81" s="57" t="s">
        <v>272</v>
      </c>
      <c r="C81" s="315" t="s">
        <v>14</v>
      </c>
      <c r="D81" s="303"/>
      <c r="E81" s="304"/>
    </row>
    <row r="82" spans="2:5" s="292" customFormat="1">
      <c r="B82" s="57" t="s">
        <v>272</v>
      </c>
      <c r="C82" s="315" t="s">
        <v>15</v>
      </c>
      <c r="D82" s="303"/>
      <c r="E82" s="304" t="s">
        <v>282</v>
      </c>
    </row>
    <row r="83" spans="2:5" s="292" customFormat="1">
      <c r="B83" s="57" t="s">
        <v>273</v>
      </c>
      <c r="C83" s="317" t="s">
        <v>16</v>
      </c>
      <c r="D83" s="303"/>
      <c r="E83" s="304"/>
    </row>
    <row r="84" spans="2:5" s="292" customFormat="1">
      <c r="B84" s="57" t="s">
        <v>273</v>
      </c>
      <c r="C84" s="318" t="s">
        <v>17</v>
      </c>
      <c r="D84" s="303"/>
      <c r="E84" s="304"/>
    </row>
    <row r="85" spans="2:5" s="292" customFormat="1">
      <c r="B85" s="57" t="s">
        <v>272</v>
      </c>
      <c r="C85" s="315" t="s">
        <v>18</v>
      </c>
      <c r="D85" s="303"/>
      <c r="E85" s="304" t="s">
        <v>205</v>
      </c>
    </row>
    <row r="86" spans="2:5" s="292" customFormat="1">
      <c r="B86" s="57" t="s">
        <v>273</v>
      </c>
      <c r="C86" s="315" t="s">
        <v>19</v>
      </c>
      <c r="D86" s="303"/>
      <c r="E86" s="304"/>
    </row>
    <row r="87" spans="2:5" s="292" customFormat="1">
      <c r="B87" s="57" t="s">
        <v>272</v>
      </c>
      <c r="C87" s="315" t="s">
        <v>20</v>
      </c>
      <c r="D87" s="303"/>
      <c r="E87" s="304" t="s">
        <v>205</v>
      </c>
    </row>
    <row r="88" spans="2:5" s="292" customFormat="1">
      <c r="B88" s="57" t="s">
        <v>272</v>
      </c>
      <c r="C88" s="315" t="s">
        <v>21</v>
      </c>
      <c r="D88" s="303"/>
      <c r="E88" s="304"/>
    </row>
    <row r="89" spans="2:5" s="292" customFormat="1">
      <c r="B89" s="57" t="s">
        <v>273</v>
      </c>
      <c r="C89" s="315" t="s">
        <v>22</v>
      </c>
      <c r="D89" s="303"/>
      <c r="E89" s="304"/>
    </row>
    <row r="90" spans="2:5" s="292" customFormat="1">
      <c r="B90" s="57" t="s">
        <v>272</v>
      </c>
      <c r="C90" s="315" t="s">
        <v>23</v>
      </c>
      <c r="D90" s="303"/>
      <c r="E90" s="304" t="s">
        <v>281</v>
      </c>
    </row>
    <row r="91" spans="2:5" s="292" customFormat="1">
      <c r="B91" s="57" t="s">
        <v>272</v>
      </c>
      <c r="C91" s="315" t="s">
        <v>24</v>
      </c>
      <c r="D91" s="303"/>
      <c r="E91" s="304"/>
    </row>
    <row r="92" spans="2:5" s="292" customFormat="1">
      <c r="B92" s="57" t="s">
        <v>272</v>
      </c>
      <c r="C92" s="315" t="s">
        <v>25</v>
      </c>
      <c r="D92" s="303"/>
      <c r="E92" s="304"/>
    </row>
    <row r="93" spans="2:5" s="292" customFormat="1">
      <c r="B93" s="57" t="s">
        <v>273</v>
      </c>
      <c r="C93" s="315" t="s">
        <v>26</v>
      </c>
      <c r="D93" s="303"/>
      <c r="E93" s="304"/>
    </row>
    <row r="94" spans="2:5" s="292" customFormat="1">
      <c r="B94" s="57" t="s">
        <v>272</v>
      </c>
      <c r="C94" s="315" t="s">
        <v>27</v>
      </c>
      <c r="D94" s="303"/>
      <c r="E94" s="304"/>
    </row>
    <row r="95" spans="2:5" s="292" customFormat="1">
      <c r="B95" s="57" t="s">
        <v>272</v>
      </c>
      <c r="C95" s="315" t="s">
        <v>28</v>
      </c>
      <c r="D95" s="303"/>
      <c r="E95" s="304"/>
    </row>
    <row r="96" spans="2:5" s="292" customFormat="1">
      <c r="B96" s="57" t="s">
        <v>272</v>
      </c>
      <c r="C96" s="315" t="s">
        <v>29</v>
      </c>
      <c r="D96" s="303"/>
      <c r="E96" s="304" t="s">
        <v>205</v>
      </c>
    </row>
    <row r="97" spans="2:5" s="292" customFormat="1">
      <c r="B97" s="57" t="s">
        <v>272</v>
      </c>
      <c r="C97" s="315" t="s">
        <v>2</v>
      </c>
      <c r="D97" s="303"/>
      <c r="E97" s="304"/>
    </row>
    <row r="98" spans="2:5" s="292" customFormat="1">
      <c r="B98" s="57" t="s">
        <v>272</v>
      </c>
      <c r="C98" s="315" t="s">
        <v>43</v>
      </c>
      <c r="D98" s="303"/>
      <c r="E98" s="304" t="s">
        <v>281</v>
      </c>
    </row>
    <row r="99" spans="2:5" s="292" customFormat="1">
      <c r="B99" s="57" t="s">
        <v>272</v>
      </c>
      <c r="C99" s="315" t="s">
        <v>30</v>
      </c>
      <c r="D99" s="303"/>
      <c r="E99" s="304" t="s">
        <v>205</v>
      </c>
    </row>
    <row r="100" spans="2:5" s="292" customFormat="1">
      <c r="B100" s="57" t="s">
        <v>272</v>
      </c>
      <c r="C100" s="315" t="s">
        <v>62</v>
      </c>
      <c r="D100" s="303"/>
      <c r="E100" s="304" t="s">
        <v>281</v>
      </c>
    </row>
    <row r="101" spans="2:5" s="292" customFormat="1">
      <c r="B101" s="57" t="s">
        <v>272</v>
      </c>
      <c r="C101" s="315" t="s">
        <v>31</v>
      </c>
      <c r="D101" s="303"/>
      <c r="E101" s="304" t="s">
        <v>282</v>
      </c>
    </row>
    <row r="102" spans="2:5" s="292" customFormat="1">
      <c r="B102" s="57" t="s">
        <v>272</v>
      </c>
      <c r="C102" s="315" t="s">
        <v>112</v>
      </c>
      <c r="D102" s="303"/>
      <c r="E102" s="304"/>
    </row>
    <row r="103" spans="2:5" s="292" customFormat="1">
      <c r="B103" s="57" t="s">
        <v>273</v>
      </c>
      <c r="C103" s="315" t="s">
        <v>59</v>
      </c>
      <c r="D103" s="303"/>
      <c r="E103" s="304"/>
    </row>
    <row r="104" spans="2:5" s="292" customFormat="1">
      <c r="B104" s="57" t="s">
        <v>272</v>
      </c>
      <c r="C104" s="315" t="s">
        <v>32</v>
      </c>
      <c r="D104" s="303"/>
      <c r="E104" s="304" t="s">
        <v>205</v>
      </c>
    </row>
    <row r="105" spans="2:5" s="292" customFormat="1">
      <c r="B105" s="57" t="s">
        <v>273</v>
      </c>
      <c r="C105" s="328" t="s">
        <v>4</v>
      </c>
      <c r="D105" s="303"/>
      <c r="E105" s="304"/>
    </row>
    <row r="106" spans="2:5" s="292" customFormat="1">
      <c r="B106" s="57" t="s">
        <v>272</v>
      </c>
      <c r="C106" s="315" t="s">
        <v>33</v>
      </c>
      <c r="D106" s="303"/>
      <c r="E106" s="304"/>
    </row>
    <row r="107" spans="2:5" s="292" customFormat="1">
      <c r="B107" s="57" t="s">
        <v>272</v>
      </c>
      <c r="C107" s="315" t="s">
        <v>3</v>
      </c>
      <c r="D107" s="303"/>
      <c r="E107" s="304" t="s">
        <v>281</v>
      </c>
    </row>
    <row r="108" spans="2:5" s="292" customFormat="1">
      <c r="B108" s="57" t="s">
        <v>272</v>
      </c>
      <c r="C108" s="318" t="s">
        <v>34</v>
      </c>
      <c r="D108" s="303"/>
      <c r="E108" s="304"/>
    </row>
    <row r="109" spans="2:5" s="292" customFormat="1">
      <c r="B109" s="57" t="s">
        <v>272</v>
      </c>
      <c r="C109" s="315" t="s">
        <v>35</v>
      </c>
      <c r="D109" s="303"/>
      <c r="E109" s="304"/>
    </row>
    <row r="110" spans="2:5" s="292" customFormat="1">
      <c r="B110" s="57" t="s">
        <v>272</v>
      </c>
      <c r="C110" s="315" t="s">
        <v>8</v>
      </c>
      <c r="D110" s="303"/>
      <c r="E110" s="304"/>
    </row>
    <row r="111" spans="2:5" s="292" customFormat="1">
      <c r="B111" s="57" t="s">
        <v>272</v>
      </c>
      <c r="C111" s="315" t="s">
        <v>36</v>
      </c>
      <c r="D111" s="303"/>
      <c r="E111" s="304"/>
    </row>
    <row r="112" spans="2:5" s="292" customFormat="1">
      <c r="B112" s="57" t="s">
        <v>272</v>
      </c>
      <c r="C112" s="315" t="s">
        <v>5</v>
      </c>
      <c r="D112" s="303"/>
      <c r="E112" s="304" t="s">
        <v>281</v>
      </c>
    </row>
    <row r="113" spans="2:3" s="292" customFormat="1">
      <c r="B113" s="57" t="s">
        <v>273</v>
      </c>
      <c r="C113" s="315" t="s">
        <v>37</v>
      </c>
    </row>
    <row r="114" spans="2:3" s="292" customFormat="1">
      <c r="B114" s="57" t="s">
        <v>272</v>
      </c>
      <c r="C114" s="315" t="s">
        <v>7</v>
      </c>
    </row>
    <row r="115" spans="2:3" s="292" customFormat="1">
      <c r="B115" s="57" t="s">
        <v>273</v>
      </c>
      <c r="C115" s="315" t="s">
        <v>46</v>
      </c>
    </row>
    <row r="116" spans="2:3" s="292" customFormat="1">
      <c r="B116" s="57" t="s">
        <v>272</v>
      </c>
      <c r="C116" s="315" t="s">
        <v>40</v>
      </c>
    </row>
    <row r="117" spans="2:3" s="292" customFormat="1">
      <c r="B117" s="57" t="s">
        <v>272</v>
      </c>
      <c r="C117" s="315" t="s">
        <v>65</v>
      </c>
    </row>
    <row r="118" spans="2:3" s="292" customFormat="1">
      <c r="B118" s="57" t="s">
        <v>272</v>
      </c>
      <c r="C118" s="318" t="s">
        <v>41</v>
      </c>
    </row>
  </sheetData>
  <mergeCells count="123">
    <mergeCell ref="H54:I54"/>
    <mergeCell ref="J54:K54"/>
    <mergeCell ref="B55:C55"/>
    <mergeCell ref="D55:E55"/>
    <mergeCell ref="F55:G55"/>
    <mergeCell ref="H55:I55"/>
    <mergeCell ref="B70:C70"/>
    <mergeCell ref="D70:E70"/>
    <mergeCell ref="F70:G70"/>
    <mergeCell ref="H70:I70"/>
    <mergeCell ref="J55:K55"/>
    <mergeCell ref="J60:K60"/>
    <mergeCell ref="J65:K65"/>
    <mergeCell ref="J70:K70"/>
    <mergeCell ref="B60:C60"/>
    <mergeCell ref="D60:E60"/>
    <mergeCell ref="F60:G60"/>
    <mergeCell ref="H60:I60"/>
    <mergeCell ref="B65:C65"/>
    <mergeCell ref="D65:E65"/>
    <mergeCell ref="F65:G65"/>
    <mergeCell ref="H65:I65"/>
    <mergeCell ref="H49:I49"/>
    <mergeCell ref="J49:K49"/>
    <mergeCell ref="A44:A53"/>
    <mergeCell ref="B44:C44"/>
    <mergeCell ref="D44:E44"/>
    <mergeCell ref="F44:G44"/>
    <mergeCell ref="H44:I44"/>
    <mergeCell ref="J44:K44"/>
    <mergeCell ref="B45:C45"/>
    <mergeCell ref="D45:E45"/>
    <mergeCell ref="F45:G45"/>
    <mergeCell ref="H45:I45"/>
    <mergeCell ref="A54:A74"/>
    <mergeCell ref="B54:C54"/>
    <mergeCell ref="D54:E54"/>
    <mergeCell ref="F54:G54"/>
    <mergeCell ref="J38:K38"/>
    <mergeCell ref="B41:C41"/>
    <mergeCell ref="D41:E41"/>
    <mergeCell ref="F41:G41"/>
    <mergeCell ref="H41:I41"/>
    <mergeCell ref="J41:K41"/>
    <mergeCell ref="A37:A43"/>
    <mergeCell ref="B37:C37"/>
    <mergeCell ref="D37:E37"/>
    <mergeCell ref="F37:G37"/>
    <mergeCell ref="H37:I37"/>
    <mergeCell ref="J37:K37"/>
    <mergeCell ref="B38:C38"/>
    <mergeCell ref="D38:E38"/>
    <mergeCell ref="F38:G38"/>
    <mergeCell ref="H38:I38"/>
    <mergeCell ref="J45:K45"/>
    <mergeCell ref="B49:C49"/>
    <mergeCell ref="D49:E49"/>
    <mergeCell ref="F49:G49"/>
    <mergeCell ref="J30:K30"/>
    <mergeCell ref="B33:C33"/>
    <mergeCell ref="D33:E33"/>
    <mergeCell ref="F33:G33"/>
    <mergeCell ref="H33:I33"/>
    <mergeCell ref="J33:K33"/>
    <mergeCell ref="A29:A36"/>
    <mergeCell ref="B29:C29"/>
    <mergeCell ref="D29:E29"/>
    <mergeCell ref="F29:G29"/>
    <mergeCell ref="H29:I29"/>
    <mergeCell ref="J29:K29"/>
    <mergeCell ref="B30:C30"/>
    <mergeCell ref="D30:E30"/>
    <mergeCell ref="F30:G30"/>
    <mergeCell ref="H30:I30"/>
    <mergeCell ref="J22:K22"/>
    <mergeCell ref="B25:C25"/>
    <mergeCell ref="D25:E25"/>
    <mergeCell ref="F25:G25"/>
    <mergeCell ref="H25:I25"/>
    <mergeCell ref="J25:K25"/>
    <mergeCell ref="A21:A28"/>
    <mergeCell ref="B21:C21"/>
    <mergeCell ref="D21:E21"/>
    <mergeCell ref="F21:G21"/>
    <mergeCell ref="H21:I21"/>
    <mergeCell ref="J21:K21"/>
    <mergeCell ref="B22:C22"/>
    <mergeCell ref="D22:E22"/>
    <mergeCell ref="F22:G22"/>
    <mergeCell ref="H22:I22"/>
    <mergeCell ref="J15:K15"/>
    <mergeCell ref="B18:C18"/>
    <mergeCell ref="D18:E18"/>
    <mergeCell ref="F18:G18"/>
    <mergeCell ref="H18:I18"/>
    <mergeCell ref="J18:K18"/>
    <mergeCell ref="A14:A20"/>
    <mergeCell ref="B14:C14"/>
    <mergeCell ref="D14:E14"/>
    <mergeCell ref="F14:G14"/>
    <mergeCell ref="H14:I14"/>
    <mergeCell ref="J14:K14"/>
    <mergeCell ref="B15:C15"/>
    <mergeCell ref="D15:E15"/>
    <mergeCell ref="F15:G15"/>
    <mergeCell ref="H15:I15"/>
    <mergeCell ref="H6:I6"/>
    <mergeCell ref="J6:K6"/>
    <mergeCell ref="B10:C10"/>
    <mergeCell ref="D10:E10"/>
    <mergeCell ref="F10:G10"/>
    <mergeCell ref="H10:I10"/>
    <mergeCell ref="J10:K10"/>
    <mergeCell ref="G2:K3"/>
    <mergeCell ref="A5:A13"/>
    <mergeCell ref="B5:C5"/>
    <mergeCell ref="D5:E5"/>
    <mergeCell ref="F5:G5"/>
    <mergeCell ref="H5:I5"/>
    <mergeCell ref="J5:K5"/>
    <mergeCell ref="B6:C6"/>
    <mergeCell ref="D6:E6"/>
    <mergeCell ref="F6:G6"/>
  </mergeCells>
  <conditionalFormatting sqref="E27">
    <cfRule type="duplicateValues" dxfId="33" priority="24"/>
  </conditionalFormatting>
  <conditionalFormatting sqref="B56:C56 B58:C74 B57">
    <cfRule type="duplicateValues" dxfId="32" priority="22"/>
  </conditionalFormatting>
  <conditionalFormatting sqref="B76:B118">
    <cfRule type="cellIs" dxfId="31" priority="21" operator="equal">
      <formula>"amparo"</formula>
    </cfRule>
  </conditionalFormatting>
  <conditionalFormatting sqref="H56:I66 H68:I74 H67">
    <cfRule type="duplicateValues" dxfId="30" priority="19"/>
  </conditionalFormatting>
  <conditionalFormatting sqref="J56:K72 J74:K74 J73">
    <cfRule type="duplicateValues" dxfId="29" priority="17"/>
  </conditionalFormatting>
  <conditionalFormatting sqref="M42">
    <cfRule type="duplicateValues" dxfId="28" priority="15"/>
  </conditionalFormatting>
  <conditionalFormatting sqref="I67">
    <cfRule type="duplicateValues" dxfId="27" priority="13"/>
  </conditionalFormatting>
  <conditionalFormatting sqref="C43">
    <cfRule type="duplicateValues" dxfId="26" priority="11"/>
  </conditionalFormatting>
  <conditionalFormatting sqref="E19">
    <cfRule type="duplicateValues" dxfId="25" priority="9"/>
  </conditionalFormatting>
  <conditionalFormatting sqref="K73">
    <cfRule type="duplicateValues" dxfId="24" priority="7"/>
  </conditionalFormatting>
  <conditionalFormatting sqref="K50">
    <cfRule type="duplicateValues" dxfId="23" priority="5"/>
  </conditionalFormatting>
  <conditionalFormatting sqref="I34">
    <cfRule type="duplicateValues" dxfId="22" priority="3"/>
  </conditionalFormatting>
  <conditionalFormatting sqref="E11">
    <cfRule type="duplicateValues" dxfId="21" priority="1"/>
  </conditionalFormatting>
  <pageMargins left="0.7" right="0.7" top="0.75" bottom="0.75" header="0.3" footer="0.3"/>
  <pageSetup scale="55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5" operator="containsText" text="dario" id="{5AB6DD59-391D-4FDC-97EC-A5401C6806F3}">
            <xm:f>NOT(ISERROR(SEARCH("dario",'FEBRERO 2017'!E26)))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E26</xm:sqref>
        </x14:conditionalFormatting>
        <x14:conditionalFormatting xmlns:xm="http://schemas.microsoft.com/office/excel/2006/main">
          <x14:cfRule type="containsText" priority="26" operator="containsText" text="dario" id="{FC4C53CD-9576-4ACE-B7E7-18EF1F0A43BB}">
            <xm:f>NOT(ISERROR(SEARCH("dario",'FEBRERO 2017'!B10)))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E27 B56:C56 B58:C74 B57 M42 H56:K74 C43 E19 K50 I34 E11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20"/>
  <sheetViews>
    <sheetView topLeftCell="A94" zoomScale="70" zoomScaleNormal="70" workbookViewId="0">
      <selection activeCell="C113" sqref="A1:XFD1048576"/>
    </sheetView>
  </sheetViews>
  <sheetFormatPr baseColWidth="10" defaultColWidth="11.42578125" defaultRowHeight="14.25"/>
  <cols>
    <col min="1" max="1" width="4.42578125" style="306" bestFit="1" customWidth="1"/>
    <col min="2" max="2" width="2.85546875" style="57" bestFit="1" customWidth="1"/>
    <col min="3" max="3" width="25.7109375" style="53" customWidth="1"/>
    <col min="4" max="4" width="2.85546875" style="303" bestFit="1" customWidth="1"/>
    <col min="5" max="5" width="25.7109375" style="304" customWidth="1"/>
    <col min="6" max="6" width="2.85546875" style="303" bestFit="1" customWidth="1"/>
    <col min="7" max="7" width="25.7109375" style="304" customWidth="1"/>
    <col min="8" max="8" width="2.85546875" style="303" bestFit="1" customWidth="1"/>
    <col min="9" max="9" width="25.7109375" style="304" customWidth="1"/>
    <col min="10" max="10" width="2.85546875" style="303" bestFit="1" customWidth="1"/>
    <col min="11" max="11" width="26.85546875" style="304" customWidth="1"/>
    <col min="12" max="14" width="11.42578125" style="292"/>
    <col min="15" max="15" width="14.42578125" style="292" bestFit="1" customWidth="1"/>
    <col min="16" max="16384" width="11.42578125" style="292"/>
  </cols>
  <sheetData>
    <row r="1" spans="1:15" ht="18.75" thickBot="1">
      <c r="B1" s="56"/>
      <c r="C1" s="52"/>
      <c r="D1" s="291"/>
      <c r="E1" s="52"/>
      <c r="F1" s="291"/>
      <c r="G1" s="52"/>
      <c r="H1" s="291"/>
      <c r="I1" s="52"/>
      <c r="J1" s="291"/>
      <c r="K1" s="52"/>
    </row>
    <row r="2" spans="1:15" ht="18">
      <c r="B2" s="56"/>
      <c r="C2" s="52"/>
      <c r="D2" s="291"/>
      <c r="E2" s="52"/>
      <c r="F2" s="291"/>
      <c r="G2" s="675" t="s">
        <v>304</v>
      </c>
      <c r="H2" s="676"/>
      <c r="I2" s="676"/>
      <c r="J2" s="676"/>
      <c r="K2" s="677"/>
    </row>
    <row r="3" spans="1:15" ht="18.75" thickBot="1">
      <c r="B3" s="56"/>
      <c r="C3" s="52"/>
      <c r="D3" s="291"/>
      <c r="E3" s="52"/>
      <c r="F3" s="291"/>
      <c r="G3" s="678"/>
      <c r="H3" s="679"/>
      <c r="I3" s="679"/>
      <c r="J3" s="679"/>
      <c r="K3" s="680"/>
    </row>
    <row r="4" spans="1:15" ht="18.75" thickBot="1">
      <c r="B4" s="56"/>
      <c r="C4" s="52"/>
      <c r="D4" s="291"/>
      <c r="E4" s="52"/>
      <c r="F4" s="291"/>
      <c r="G4" s="52"/>
      <c r="H4" s="291"/>
      <c r="I4" s="52"/>
      <c r="J4" s="291"/>
      <c r="K4" s="52"/>
    </row>
    <row r="5" spans="1:15" s="293" customFormat="1" ht="18.75" thickBot="1">
      <c r="A5" s="681" t="s">
        <v>0</v>
      </c>
      <c r="B5" s="684">
        <v>46508</v>
      </c>
      <c r="C5" s="684"/>
      <c r="D5" s="684">
        <f>+B56+1</f>
        <v>46515</v>
      </c>
      <c r="E5" s="684"/>
      <c r="F5" s="684">
        <f>+D56+1</f>
        <v>46522</v>
      </c>
      <c r="G5" s="684"/>
      <c r="H5" s="684">
        <f>+F56+1</f>
        <v>46529</v>
      </c>
      <c r="I5" s="684"/>
      <c r="J5" s="684">
        <f>+H56+1</f>
        <v>46536</v>
      </c>
      <c r="K5" s="684"/>
    </row>
    <row r="6" spans="1:15" s="321" customFormat="1" ht="18">
      <c r="A6" s="682"/>
      <c r="B6" s="687">
        <v>0.27083333333333331</v>
      </c>
      <c r="C6" s="688"/>
      <c r="D6" s="687">
        <v>0.27083333333333331</v>
      </c>
      <c r="E6" s="688"/>
      <c r="F6" s="687">
        <v>0.27083333333333331</v>
      </c>
      <c r="G6" s="688"/>
      <c r="H6" s="687">
        <v>0.27083333333333331</v>
      </c>
      <c r="I6" s="688"/>
      <c r="J6" s="687">
        <v>0.27083333333333331</v>
      </c>
      <c r="K6" s="688"/>
    </row>
    <row r="7" spans="1:15" s="321" customFormat="1" ht="18.75">
      <c r="A7" s="682"/>
      <c r="B7" s="294">
        <v>1</v>
      </c>
      <c r="C7" s="295" t="s">
        <v>53</v>
      </c>
      <c r="D7" s="294">
        <v>1</v>
      </c>
      <c r="E7" s="295" t="s">
        <v>53</v>
      </c>
      <c r="F7" s="294">
        <v>1</v>
      </c>
      <c r="G7" s="295" t="s">
        <v>4</v>
      </c>
      <c r="H7" s="294">
        <v>1</v>
      </c>
      <c r="I7" s="295" t="s">
        <v>62</v>
      </c>
      <c r="J7" s="294">
        <v>1</v>
      </c>
      <c r="K7" s="295" t="s">
        <v>306</v>
      </c>
    </row>
    <row r="8" spans="1:15" s="321" customFormat="1" ht="18.75">
      <c r="A8" s="682"/>
      <c r="B8" s="294">
        <v>2</v>
      </c>
      <c r="C8" s="295" t="s">
        <v>42</v>
      </c>
      <c r="D8" s="294">
        <v>2</v>
      </c>
      <c r="E8" s="295" t="s">
        <v>3</v>
      </c>
      <c r="F8" s="294">
        <v>2</v>
      </c>
      <c r="G8" s="295" t="s">
        <v>305</v>
      </c>
      <c r="H8" s="294">
        <v>2</v>
      </c>
      <c r="I8" s="295" t="s">
        <v>42</v>
      </c>
      <c r="J8" s="294">
        <v>2</v>
      </c>
      <c r="K8" s="295" t="s">
        <v>20</v>
      </c>
    </row>
    <row r="9" spans="1:15" s="321" customFormat="1" ht="18.75" hidden="1">
      <c r="A9" s="682"/>
      <c r="B9" s="294"/>
      <c r="C9" s="295"/>
      <c r="D9" s="294"/>
      <c r="E9" s="295"/>
      <c r="F9" s="294"/>
      <c r="G9" s="295"/>
      <c r="H9" s="294">
        <v>3</v>
      </c>
      <c r="I9" s="295" t="s">
        <v>112</v>
      </c>
      <c r="J9" s="294"/>
      <c r="K9" s="295"/>
    </row>
    <row r="10" spans="1:15" s="321" customFormat="1" ht="18">
      <c r="A10" s="682"/>
      <c r="B10" s="673">
        <v>0.79166666666666663</v>
      </c>
      <c r="C10" s="674"/>
      <c r="D10" s="673">
        <v>0.79166666666666663</v>
      </c>
      <c r="E10" s="674"/>
      <c r="F10" s="673">
        <v>0.79166666666666663</v>
      </c>
      <c r="G10" s="674"/>
      <c r="H10" s="673">
        <v>0.79166666666666663</v>
      </c>
      <c r="I10" s="674"/>
      <c r="J10" s="673">
        <v>0.79166666666666663</v>
      </c>
      <c r="K10" s="674"/>
    </row>
    <row r="11" spans="1:15" s="321" customFormat="1" ht="18.75">
      <c r="A11" s="682"/>
      <c r="B11" s="294">
        <v>1</v>
      </c>
      <c r="C11" s="295" t="s">
        <v>30</v>
      </c>
      <c r="D11" s="294">
        <v>1</v>
      </c>
      <c r="E11" s="295" t="s">
        <v>78</v>
      </c>
      <c r="F11" s="294">
        <v>1</v>
      </c>
      <c r="G11" s="295" t="s">
        <v>48</v>
      </c>
      <c r="H11" s="294">
        <v>1</v>
      </c>
      <c r="I11" s="295" t="s">
        <v>69</v>
      </c>
      <c r="J11" s="294">
        <v>1</v>
      </c>
      <c r="K11" s="295" t="s">
        <v>60</v>
      </c>
      <c r="O11" s="399">
        <f xml:space="preserve"> COUNTIF(B5:K76,"Nury Santos")</f>
        <v>5</v>
      </c>
    </row>
    <row r="12" spans="1:15" s="321" customFormat="1" ht="19.5" thickBot="1">
      <c r="A12" s="682"/>
      <c r="B12" s="294">
        <v>2</v>
      </c>
      <c r="C12" s="295" t="s">
        <v>58</v>
      </c>
      <c r="D12" s="294">
        <v>2</v>
      </c>
      <c r="E12" s="295" t="s">
        <v>76</v>
      </c>
      <c r="F12" s="294">
        <v>2</v>
      </c>
      <c r="G12" s="295" t="s">
        <v>51</v>
      </c>
      <c r="H12" s="294">
        <v>2</v>
      </c>
      <c r="I12" s="308" t="s">
        <v>29</v>
      </c>
      <c r="J12" s="294">
        <v>2</v>
      </c>
      <c r="K12" s="295" t="s">
        <v>32</v>
      </c>
    </row>
    <row r="13" spans="1:15" s="321" customFormat="1" ht="19.5" hidden="1" thickBot="1">
      <c r="A13" s="683"/>
      <c r="B13" s="339"/>
      <c r="C13" s="340"/>
      <c r="D13" s="307"/>
      <c r="E13" s="308"/>
      <c r="F13" s="339"/>
      <c r="G13" s="340"/>
      <c r="H13" s="339">
        <v>3</v>
      </c>
      <c r="I13" s="340" t="s">
        <v>29</v>
      </c>
      <c r="J13" s="339"/>
      <c r="K13" s="340"/>
    </row>
    <row r="14" spans="1:15" s="293" customFormat="1" ht="18.75" thickBot="1">
      <c r="A14" s="681" t="s">
        <v>91</v>
      </c>
      <c r="B14" s="684">
        <f>+B5+1</f>
        <v>46509</v>
      </c>
      <c r="C14" s="684"/>
      <c r="D14" s="684">
        <f>+D5+1</f>
        <v>46516</v>
      </c>
      <c r="E14" s="684"/>
      <c r="F14" s="684">
        <f>+F5+1</f>
        <v>46523</v>
      </c>
      <c r="G14" s="684"/>
      <c r="H14" s="684">
        <f>+H5+1</f>
        <v>46530</v>
      </c>
      <c r="I14" s="684"/>
      <c r="J14" s="684">
        <f>+J5+1</f>
        <v>46537</v>
      </c>
      <c r="K14" s="684"/>
    </row>
    <row r="15" spans="1:15" ht="18">
      <c r="A15" s="682"/>
      <c r="B15" s="689">
        <v>0.27083333333333331</v>
      </c>
      <c r="C15" s="690"/>
      <c r="D15" s="689">
        <v>0.27083333333333331</v>
      </c>
      <c r="E15" s="690"/>
      <c r="F15" s="689">
        <v>0.27083333333333331</v>
      </c>
      <c r="G15" s="690"/>
      <c r="H15" s="689">
        <v>0.27083333333333331</v>
      </c>
      <c r="I15" s="690"/>
      <c r="J15" s="689">
        <v>0.27083333333333331</v>
      </c>
      <c r="K15" s="690"/>
    </row>
    <row r="16" spans="1:15" s="321" customFormat="1" ht="18.75">
      <c r="A16" s="682"/>
      <c r="B16" s="294">
        <v>1</v>
      </c>
      <c r="C16" s="295" t="s">
        <v>3</v>
      </c>
      <c r="D16" s="294">
        <v>1</v>
      </c>
      <c r="E16" s="295" t="s">
        <v>43</v>
      </c>
      <c r="F16" s="294">
        <v>1</v>
      </c>
      <c r="G16" s="295" t="s">
        <v>309</v>
      </c>
      <c r="H16" s="294">
        <v>1</v>
      </c>
      <c r="I16" s="295" t="s">
        <v>5</v>
      </c>
      <c r="J16" s="294">
        <v>1</v>
      </c>
      <c r="K16" s="295" t="s">
        <v>63</v>
      </c>
    </row>
    <row r="17" spans="1:11" s="321" customFormat="1" ht="18.75">
      <c r="A17" s="682"/>
      <c r="B17" s="294">
        <v>2</v>
      </c>
      <c r="C17" s="295" t="s">
        <v>63</v>
      </c>
      <c r="D17" s="294">
        <v>2</v>
      </c>
      <c r="E17" s="295" t="s">
        <v>42</v>
      </c>
      <c r="F17" s="294">
        <v>2</v>
      </c>
      <c r="G17" s="295" t="s">
        <v>53</v>
      </c>
      <c r="H17" s="294">
        <v>2</v>
      </c>
      <c r="I17" s="295" t="s">
        <v>3</v>
      </c>
      <c r="J17" s="294">
        <v>2</v>
      </c>
      <c r="K17" s="295" t="s">
        <v>43</v>
      </c>
    </row>
    <row r="18" spans="1:11" s="321" customFormat="1" ht="18">
      <c r="A18" s="682"/>
      <c r="B18" s="691">
        <v>0.79166666666666663</v>
      </c>
      <c r="C18" s="692"/>
      <c r="D18" s="691">
        <v>0.79166666666666663</v>
      </c>
      <c r="E18" s="692"/>
      <c r="F18" s="691">
        <v>0.79166666666666663</v>
      </c>
      <c r="G18" s="692"/>
      <c r="H18" s="691">
        <v>0.79166666666666663</v>
      </c>
      <c r="I18" s="692"/>
      <c r="J18" s="691">
        <v>0.79166666666666663</v>
      </c>
      <c r="K18" s="692"/>
    </row>
    <row r="19" spans="1:11" s="321" customFormat="1" ht="18.75">
      <c r="A19" s="682"/>
      <c r="B19" s="294">
        <v>1</v>
      </c>
      <c r="C19" s="295" t="s">
        <v>305</v>
      </c>
      <c r="D19" s="294">
        <v>1</v>
      </c>
      <c r="E19" s="295" t="s">
        <v>29</v>
      </c>
      <c r="F19" s="294">
        <v>1</v>
      </c>
      <c r="G19" s="324" t="s">
        <v>112</v>
      </c>
      <c r="H19" s="294">
        <v>1</v>
      </c>
      <c r="I19" s="295" t="s">
        <v>60</v>
      </c>
      <c r="J19" s="294">
        <v>1</v>
      </c>
      <c r="K19" s="295" t="s">
        <v>14</v>
      </c>
    </row>
    <row r="20" spans="1:11" s="322" customFormat="1" ht="19.5" thickBot="1">
      <c r="A20" s="683"/>
      <c r="B20" s="307">
        <v>2</v>
      </c>
      <c r="C20" s="308" t="s">
        <v>78</v>
      </c>
      <c r="D20" s="307">
        <v>2</v>
      </c>
      <c r="E20" s="308" t="s">
        <v>7</v>
      </c>
      <c r="F20" s="307">
        <v>2</v>
      </c>
      <c r="G20" s="308" t="s">
        <v>44</v>
      </c>
      <c r="H20" s="307">
        <v>2</v>
      </c>
      <c r="I20" s="295" t="s">
        <v>32</v>
      </c>
      <c r="J20" s="307">
        <v>2</v>
      </c>
      <c r="K20" s="295" t="s">
        <v>208</v>
      </c>
    </row>
    <row r="21" spans="1:11" ht="15" thickBot="1">
      <c r="A21" s="681" t="s">
        <v>92</v>
      </c>
      <c r="B21" s="684">
        <f>+B14+1</f>
        <v>46510</v>
      </c>
      <c r="C21" s="684"/>
      <c r="D21" s="684">
        <f>+D14+1</f>
        <v>46517</v>
      </c>
      <c r="E21" s="684"/>
      <c r="F21" s="684">
        <f>+F14+1</f>
        <v>46524</v>
      </c>
      <c r="G21" s="684"/>
      <c r="H21" s="684">
        <f>+H14+1</f>
        <v>46531</v>
      </c>
      <c r="I21" s="684"/>
      <c r="J21" s="684">
        <f>+J14+1</f>
        <v>46538</v>
      </c>
      <c r="K21" s="684"/>
    </row>
    <row r="22" spans="1:11" s="321" customFormat="1" ht="18">
      <c r="A22" s="682"/>
      <c r="B22" s="710">
        <v>0.27083333333333331</v>
      </c>
      <c r="C22" s="711"/>
      <c r="D22" s="685">
        <v>0.27083333333333331</v>
      </c>
      <c r="E22" s="686"/>
      <c r="F22" s="685">
        <v>0.27083333333333331</v>
      </c>
      <c r="G22" s="686"/>
      <c r="H22" s="685">
        <v>0.27083333333333331</v>
      </c>
      <c r="I22" s="686"/>
      <c r="J22" s="712">
        <v>0.27083333333333331</v>
      </c>
      <c r="K22" s="713"/>
    </row>
    <row r="23" spans="1:11" s="321" customFormat="1" ht="18.75">
      <c r="A23" s="682"/>
      <c r="B23" s="405">
        <v>1</v>
      </c>
      <c r="C23" s="406" t="s">
        <v>42</v>
      </c>
      <c r="D23" s="294">
        <v>1</v>
      </c>
      <c r="E23" s="295" t="s">
        <v>5</v>
      </c>
      <c r="F23" s="294">
        <v>1</v>
      </c>
      <c r="G23" s="295" t="s">
        <v>43</v>
      </c>
      <c r="H23" s="294">
        <v>1</v>
      </c>
      <c r="I23" s="295" t="s">
        <v>63</v>
      </c>
      <c r="J23" s="401">
        <v>1</v>
      </c>
      <c r="K23" s="402" t="s">
        <v>62</v>
      </c>
    </row>
    <row r="24" spans="1:11" s="321" customFormat="1" ht="18.75">
      <c r="A24" s="682"/>
      <c r="B24" s="405">
        <v>2</v>
      </c>
      <c r="C24" s="406" t="s">
        <v>5</v>
      </c>
      <c r="D24" s="294">
        <v>2</v>
      </c>
      <c r="E24" s="295" t="s">
        <v>63</v>
      </c>
      <c r="F24" s="294">
        <v>2</v>
      </c>
      <c r="G24" s="295" t="s">
        <v>3</v>
      </c>
      <c r="H24" s="294">
        <v>2</v>
      </c>
      <c r="I24" s="295" t="s">
        <v>53</v>
      </c>
      <c r="J24" s="401">
        <v>2</v>
      </c>
      <c r="K24" s="402" t="s">
        <v>3</v>
      </c>
    </row>
    <row r="25" spans="1:11" s="321" customFormat="1" ht="18.75">
      <c r="A25" s="682"/>
      <c r="B25" s="405">
        <v>3</v>
      </c>
      <c r="C25" s="406" t="s">
        <v>43</v>
      </c>
      <c r="D25" s="294"/>
      <c r="E25" s="295"/>
      <c r="F25" s="294"/>
      <c r="G25" s="295"/>
      <c r="H25" s="294"/>
      <c r="I25" s="295"/>
      <c r="J25" s="401">
        <v>3</v>
      </c>
      <c r="K25" s="402" t="s">
        <v>5</v>
      </c>
    </row>
    <row r="26" spans="1:11" s="321" customFormat="1" ht="18">
      <c r="A26" s="682"/>
      <c r="B26" s="708">
        <v>0.79166666666666663</v>
      </c>
      <c r="C26" s="709"/>
      <c r="D26" s="673">
        <v>0.79166666666666663</v>
      </c>
      <c r="E26" s="674"/>
      <c r="F26" s="673">
        <v>0.79166666666666663</v>
      </c>
      <c r="G26" s="674"/>
      <c r="H26" s="673">
        <v>0.79166666666666663</v>
      </c>
      <c r="I26" s="674"/>
      <c r="J26" s="714">
        <v>0.79166666666666663</v>
      </c>
      <c r="K26" s="715"/>
    </row>
    <row r="27" spans="1:11" s="322" customFormat="1" ht="19.5" thickBot="1">
      <c r="A27" s="682"/>
      <c r="B27" s="405">
        <v>1</v>
      </c>
      <c r="C27" s="406" t="s">
        <v>73</v>
      </c>
      <c r="D27" s="294">
        <v>1</v>
      </c>
      <c r="E27" s="308" t="s">
        <v>6</v>
      </c>
      <c r="F27" s="294">
        <v>1</v>
      </c>
      <c r="G27" s="295" t="s">
        <v>48</v>
      </c>
      <c r="H27" s="294">
        <v>1</v>
      </c>
      <c r="I27" s="295" t="s">
        <v>58</v>
      </c>
      <c r="J27" s="401">
        <v>1</v>
      </c>
      <c r="K27" s="402" t="s">
        <v>65</v>
      </c>
    </row>
    <row r="28" spans="1:11" s="322" customFormat="1" ht="18.75">
      <c r="A28" s="682"/>
      <c r="B28" s="405">
        <v>2</v>
      </c>
      <c r="C28" s="406" t="s">
        <v>2</v>
      </c>
      <c r="D28" s="294">
        <v>2</v>
      </c>
      <c r="E28" s="295" t="s">
        <v>65</v>
      </c>
      <c r="F28" s="294">
        <v>2</v>
      </c>
      <c r="G28" s="295" t="s">
        <v>51</v>
      </c>
      <c r="H28" s="294">
        <v>2</v>
      </c>
      <c r="I28" s="295" t="s">
        <v>20</v>
      </c>
      <c r="J28" s="401">
        <v>2</v>
      </c>
      <c r="K28" s="402" t="s">
        <v>2</v>
      </c>
    </row>
    <row r="29" spans="1:11" s="321" customFormat="1" ht="19.5" thickBot="1">
      <c r="A29" s="683"/>
      <c r="B29" s="407">
        <v>3</v>
      </c>
      <c r="C29" s="406" t="s">
        <v>65</v>
      </c>
      <c r="D29" s="307"/>
      <c r="F29" s="307"/>
      <c r="G29" s="308"/>
      <c r="H29" s="307"/>
      <c r="I29" s="308"/>
      <c r="J29" s="403">
        <v>3</v>
      </c>
      <c r="K29" s="404" t="s">
        <v>58</v>
      </c>
    </row>
    <row r="30" spans="1:11" ht="15" thickBot="1">
      <c r="A30" s="681" t="s">
        <v>1</v>
      </c>
      <c r="B30" s="684">
        <f>+B21+1</f>
        <v>46511</v>
      </c>
      <c r="C30" s="684"/>
      <c r="D30" s="684">
        <f>+D21+1</f>
        <v>46518</v>
      </c>
      <c r="E30" s="684"/>
      <c r="F30" s="684">
        <f>+F21+1</f>
        <v>46525</v>
      </c>
      <c r="G30" s="684"/>
      <c r="H30" s="684">
        <f>+H21+1</f>
        <v>46532</v>
      </c>
      <c r="I30" s="684"/>
      <c r="J30" s="684">
        <f>+J21+1</f>
        <v>46539</v>
      </c>
      <c r="K30" s="684"/>
    </row>
    <row r="31" spans="1:11" ht="18">
      <c r="A31" s="682"/>
      <c r="B31" s="710">
        <v>0.27083333333333331</v>
      </c>
      <c r="C31" s="711"/>
      <c r="D31" s="685">
        <v>0.27083333333333331</v>
      </c>
      <c r="E31" s="686"/>
      <c r="F31" s="685">
        <v>0.27083333333333331</v>
      </c>
      <c r="G31" s="686"/>
      <c r="H31" s="685">
        <v>0.27083333333333331</v>
      </c>
      <c r="I31" s="686"/>
      <c r="J31" s="706">
        <v>0.27083333333333331</v>
      </c>
      <c r="K31" s="707"/>
    </row>
    <row r="32" spans="1:11" s="321" customFormat="1" ht="18.75">
      <c r="A32" s="682"/>
      <c r="B32" s="405">
        <v>1</v>
      </c>
      <c r="C32" s="406" t="s">
        <v>62</v>
      </c>
      <c r="D32" s="294">
        <v>1</v>
      </c>
      <c r="E32" s="295" t="s">
        <v>53</v>
      </c>
      <c r="F32" s="294">
        <v>1</v>
      </c>
      <c r="G32" s="295" t="s">
        <v>63</v>
      </c>
      <c r="H32" s="294">
        <v>1</v>
      </c>
      <c r="I32" s="295" t="s">
        <v>43</v>
      </c>
      <c r="J32" s="17">
        <v>1</v>
      </c>
      <c r="K32" s="18" t="s">
        <v>283</v>
      </c>
    </row>
    <row r="33" spans="1:12" s="321" customFormat="1" ht="18.75">
      <c r="A33" s="682"/>
      <c r="B33" s="405">
        <v>2</v>
      </c>
      <c r="C33" s="406" t="s">
        <v>63</v>
      </c>
      <c r="D33" s="294">
        <v>2</v>
      </c>
      <c r="E33" s="295" t="s">
        <v>42</v>
      </c>
      <c r="F33" s="294">
        <v>2</v>
      </c>
      <c r="G33" s="295" t="s">
        <v>62</v>
      </c>
      <c r="H33" s="294">
        <v>2</v>
      </c>
      <c r="I33" s="295" t="s">
        <v>62</v>
      </c>
      <c r="J33" s="17">
        <v>2</v>
      </c>
      <c r="K33" s="18" t="s">
        <v>63</v>
      </c>
    </row>
    <row r="34" spans="1:12" s="321" customFormat="1" ht="18.75">
      <c r="A34" s="682"/>
      <c r="B34" s="405">
        <v>3</v>
      </c>
      <c r="C34" s="406" t="s">
        <v>3</v>
      </c>
      <c r="D34" s="294"/>
      <c r="E34" s="295"/>
      <c r="F34" s="294"/>
      <c r="G34" s="295"/>
      <c r="H34" s="294"/>
      <c r="I34" s="295"/>
      <c r="J34" s="17"/>
      <c r="K34" s="18"/>
    </row>
    <row r="35" spans="1:12" s="321" customFormat="1" ht="18">
      <c r="A35" s="682"/>
      <c r="B35" s="708">
        <v>0.79166666666666663</v>
      </c>
      <c r="C35" s="709"/>
      <c r="D35" s="673">
        <v>0.79166666666666663</v>
      </c>
      <c r="E35" s="674"/>
      <c r="F35" s="673">
        <v>0.79166666666666663</v>
      </c>
      <c r="G35" s="674"/>
      <c r="H35" s="673">
        <v>0.79166666666666663</v>
      </c>
      <c r="I35" s="674"/>
      <c r="J35" s="444">
        <v>0.79166666666666663</v>
      </c>
      <c r="K35" s="442"/>
    </row>
    <row r="36" spans="1:12" s="322" customFormat="1" ht="18.75">
      <c r="A36" s="682"/>
      <c r="B36" s="405">
        <v>1</v>
      </c>
      <c r="C36" s="406" t="s">
        <v>59</v>
      </c>
      <c r="D36" s="296">
        <v>1</v>
      </c>
      <c r="E36" s="295" t="s">
        <v>46</v>
      </c>
      <c r="F36" s="294">
        <v>1</v>
      </c>
      <c r="G36" s="295" t="s">
        <v>59</v>
      </c>
      <c r="H36" s="294">
        <v>1</v>
      </c>
      <c r="I36" s="295" t="s">
        <v>46</v>
      </c>
      <c r="J36" s="17">
        <v>1</v>
      </c>
      <c r="K36" s="18" t="s">
        <v>59</v>
      </c>
    </row>
    <row r="37" spans="1:12" s="322" customFormat="1" ht="18.75">
      <c r="A37" s="682"/>
      <c r="B37" s="408">
        <v>2</v>
      </c>
      <c r="C37" s="409" t="s">
        <v>58</v>
      </c>
      <c r="D37" s="298">
        <v>2</v>
      </c>
      <c r="E37" s="295" t="s">
        <v>47</v>
      </c>
      <c r="F37" s="326">
        <v>2</v>
      </c>
      <c r="G37" s="325" t="s">
        <v>169</v>
      </c>
      <c r="H37" s="326">
        <v>2</v>
      </c>
      <c r="I37" s="295" t="s">
        <v>47</v>
      </c>
      <c r="J37" s="391">
        <v>2</v>
      </c>
      <c r="K37" s="392" t="s">
        <v>112</v>
      </c>
    </row>
    <row r="38" spans="1:12" ht="19.5" customHeight="1" thickBot="1">
      <c r="A38" s="683"/>
      <c r="B38" s="407">
        <v>3</v>
      </c>
      <c r="C38" s="410" t="s">
        <v>29</v>
      </c>
      <c r="D38" s="307"/>
      <c r="E38" s="308"/>
      <c r="F38" s="307"/>
      <c r="G38" s="308"/>
      <c r="H38" s="307"/>
      <c r="I38" s="308"/>
      <c r="J38" s="307"/>
      <c r="K38" s="308"/>
      <c r="L38" s="321"/>
    </row>
    <row r="39" spans="1:12" ht="15" thickBot="1">
      <c r="A39" s="681" t="s">
        <v>93</v>
      </c>
      <c r="B39" s="684">
        <f>+B30+1</f>
        <v>46512</v>
      </c>
      <c r="C39" s="684"/>
      <c r="D39" s="684">
        <f>+D30+1</f>
        <v>46519</v>
      </c>
      <c r="E39" s="684"/>
      <c r="F39" s="684">
        <f>+F30+1</f>
        <v>46526</v>
      </c>
      <c r="G39" s="684"/>
      <c r="H39" s="684">
        <f>+H30+1</f>
        <v>46533</v>
      </c>
      <c r="I39" s="684"/>
      <c r="J39" s="684">
        <f>+J30+1</f>
        <v>46540</v>
      </c>
      <c r="K39" s="684"/>
    </row>
    <row r="40" spans="1:12" ht="18">
      <c r="A40" s="682"/>
      <c r="B40" s="695">
        <v>0.27083333333333331</v>
      </c>
      <c r="C40" s="696"/>
      <c r="D40" s="695">
        <v>0.27083333333333331</v>
      </c>
      <c r="E40" s="696"/>
      <c r="F40" s="695">
        <v>0.27083333333333331</v>
      </c>
      <c r="G40" s="696"/>
      <c r="H40" s="695">
        <v>0.27083333333333331</v>
      </c>
      <c r="I40" s="696"/>
      <c r="J40" s="706">
        <v>0.27083333333333331</v>
      </c>
      <c r="K40" s="707"/>
    </row>
    <row r="41" spans="1:12" s="321" customFormat="1" ht="18.75">
      <c r="A41" s="682"/>
      <c r="B41" s="294">
        <v>1</v>
      </c>
      <c r="C41" s="295" t="s">
        <v>42</v>
      </c>
      <c r="D41" s="294">
        <v>1</v>
      </c>
      <c r="E41" s="295" t="s">
        <v>43</v>
      </c>
      <c r="F41" s="294">
        <v>1</v>
      </c>
      <c r="G41" s="295" t="s">
        <v>2</v>
      </c>
      <c r="H41" s="294">
        <v>1</v>
      </c>
      <c r="I41" s="295" t="s">
        <v>5</v>
      </c>
      <c r="J41" s="17">
        <v>1</v>
      </c>
      <c r="K41" s="18" t="s">
        <v>42</v>
      </c>
    </row>
    <row r="42" spans="1:12" s="321" customFormat="1" ht="18.75">
      <c r="A42" s="682"/>
      <c r="B42" s="294">
        <v>2</v>
      </c>
      <c r="C42" s="295" t="s">
        <v>2</v>
      </c>
      <c r="D42" s="294">
        <v>2</v>
      </c>
      <c r="E42" s="295" t="s">
        <v>44</v>
      </c>
      <c r="F42" s="294">
        <v>2</v>
      </c>
      <c r="G42" s="295" t="s">
        <v>3</v>
      </c>
      <c r="H42" s="294">
        <v>2</v>
      </c>
      <c r="I42" s="295" t="s">
        <v>3</v>
      </c>
      <c r="J42" s="17">
        <v>2</v>
      </c>
      <c r="K42" s="18" t="s">
        <v>8</v>
      </c>
    </row>
    <row r="43" spans="1:12" s="321" customFormat="1" ht="18">
      <c r="A43" s="682"/>
      <c r="B43" s="673">
        <v>0.79166666666666663</v>
      </c>
      <c r="C43" s="674"/>
      <c r="D43" s="673">
        <v>0.79166666666666663</v>
      </c>
      <c r="E43" s="674"/>
      <c r="F43" s="673">
        <v>0.79166666666666663</v>
      </c>
      <c r="G43" s="674"/>
      <c r="H43" s="673">
        <v>0.79166666666666663</v>
      </c>
      <c r="I43" s="674"/>
      <c r="J43" s="444">
        <v>0.79166666666666663</v>
      </c>
      <c r="K43" s="442"/>
    </row>
    <row r="44" spans="1:12" s="322" customFormat="1" ht="18.75">
      <c r="A44" s="682"/>
      <c r="B44" s="294">
        <v>1</v>
      </c>
      <c r="C44" s="295" t="s">
        <v>76</v>
      </c>
      <c r="D44" s="294">
        <v>1</v>
      </c>
      <c r="E44" s="295" t="s">
        <v>29</v>
      </c>
      <c r="F44" s="294">
        <v>1</v>
      </c>
      <c r="G44" s="295" t="s">
        <v>15</v>
      </c>
      <c r="H44" s="294">
        <v>1</v>
      </c>
      <c r="I44" s="295" t="s">
        <v>60</v>
      </c>
      <c r="J44" s="17">
        <v>1</v>
      </c>
      <c r="K44" s="18" t="s">
        <v>75</v>
      </c>
    </row>
    <row r="45" spans="1:12" s="321" customFormat="1" ht="19.5" thickBot="1">
      <c r="A45" s="683"/>
      <c r="B45" s="307">
        <v>2</v>
      </c>
      <c r="C45" s="295" t="s">
        <v>20</v>
      </c>
      <c r="D45" s="307">
        <v>2</v>
      </c>
      <c r="E45" s="308" t="s">
        <v>78</v>
      </c>
      <c r="F45" s="307">
        <v>2</v>
      </c>
      <c r="G45" s="295" t="s">
        <v>112</v>
      </c>
      <c r="H45" s="307">
        <v>2</v>
      </c>
      <c r="I45" s="308" t="s">
        <v>61</v>
      </c>
      <c r="J45" s="393">
        <v>2</v>
      </c>
      <c r="K45" s="394" t="s">
        <v>63</v>
      </c>
    </row>
    <row r="46" spans="1:12" ht="15" thickBot="1">
      <c r="A46" s="681" t="s">
        <v>94</v>
      </c>
      <c r="B46" s="702">
        <f>+B39+1</f>
        <v>46513</v>
      </c>
      <c r="C46" s="703"/>
      <c r="D46" s="684">
        <f>+D39+1</f>
        <v>46520</v>
      </c>
      <c r="E46" s="684"/>
      <c r="F46" s="684">
        <f>+F39+1</f>
        <v>46527</v>
      </c>
      <c r="G46" s="684"/>
      <c r="H46" s="684">
        <f>+H39+1</f>
        <v>46534</v>
      </c>
      <c r="I46" s="684"/>
      <c r="J46" s="684">
        <f>+J39+1</f>
        <v>46541</v>
      </c>
      <c r="K46" s="684"/>
    </row>
    <row r="47" spans="1:12" s="321" customFormat="1" ht="18">
      <c r="A47" s="682"/>
      <c r="B47" s="698">
        <v>0.27083333333333331</v>
      </c>
      <c r="C47" s="686"/>
      <c r="D47" s="685">
        <v>0.27083333333333331</v>
      </c>
      <c r="E47" s="686"/>
      <c r="F47" s="685">
        <v>0.27083333333333331</v>
      </c>
      <c r="G47" s="686"/>
      <c r="H47" s="685">
        <v>0.27083333333333331</v>
      </c>
      <c r="I47" s="686"/>
      <c r="J47" s="474">
        <v>0.27083333333333331</v>
      </c>
      <c r="K47" s="440"/>
    </row>
    <row r="48" spans="1:12" s="321" customFormat="1" ht="18.75">
      <c r="A48" s="682"/>
      <c r="B48" s="296">
        <v>1</v>
      </c>
      <c r="C48" s="295" t="s">
        <v>5</v>
      </c>
      <c r="D48" s="294">
        <v>1</v>
      </c>
      <c r="E48" s="295" t="s">
        <v>2</v>
      </c>
      <c r="F48" s="294">
        <v>1</v>
      </c>
      <c r="G48" s="327" t="s">
        <v>53</v>
      </c>
      <c r="H48" s="294">
        <v>1</v>
      </c>
      <c r="I48" s="295" t="s">
        <v>63</v>
      </c>
      <c r="J48" s="17">
        <v>1</v>
      </c>
      <c r="K48" s="18" t="s">
        <v>3</v>
      </c>
    </row>
    <row r="49" spans="1:12" s="321" customFormat="1" ht="19.5" thickBot="1">
      <c r="A49" s="682"/>
      <c r="B49" s="296">
        <v>2</v>
      </c>
      <c r="C49" s="295" t="s">
        <v>15</v>
      </c>
      <c r="D49" s="294">
        <v>2</v>
      </c>
      <c r="E49" s="295" t="s">
        <v>3</v>
      </c>
      <c r="F49" s="294">
        <v>2</v>
      </c>
      <c r="G49" s="327" t="s">
        <v>43</v>
      </c>
      <c r="H49" s="294">
        <v>2</v>
      </c>
      <c r="I49" s="295" t="s">
        <v>2</v>
      </c>
      <c r="J49" s="17">
        <v>2</v>
      </c>
      <c r="K49" s="18" t="s">
        <v>71</v>
      </c>
    </row>
    <row r="50" spans="1:12" s="321" customFormat="1" ht="19.5" hidden="1" thickBot="1">
      <c r="A50" s="682"/>
      <c r="B50" s="335"/>
      <c r="C50" s="336"/>
      <c r="D50" s="337"/>
      <c r="E50" s="336"/>
      <c r="F50" s="337"/>
      <c r="G50" s="338"/>
      <c r="H50" s="337">
        <v>3</v>
      </c>
      <c r="I50" s="336" t="s">
        <v>63</v>
      </c>
      <c r="J50" s="395"/>
      <c r="K50" s="396"/>
    </row>
    <row r="51" spans="1:12" s="321" customFormat="1" ht="18">
      <c r="A51" s="682"/>
      <c r="B51" s="685">
        <v>0.79166666666666663</v>
      </c>
      <c r="C51" s="686"/>
      <c r="D51" s="685">
        <v>0.79166666666666663</v>
      </c>
      <c r="E51" s="686"/>
      <c r="F51" s="685">
        <v>0.79166666666666663</v>
      </c>
      <c r="G51" s="686"/>
      <c r="H51" s="685">
        <v>0.79166666666666663</v>
      </c>
      <c r="I51" s="686"/>
      <c r="J51" s="474">
        <v>0.79166666666666663</v>
      </c>
      <c r="K51" s="440"/>
    </row>
    <row r="52" spans="1:12" s="321" customFormat="1" ht="18.75">
      <c r="A52" s="682"/>
      <c r="B52" s="294">
        <v>1</v>
      </c>
      <c r="C52" s="295" t="s">
        <v>44</v>
      </c>
      <c r="D52" s="294">
        <v>1</v>
      </c>
      <c r="E52" s="295" t="s">
        <v>76</v>
      </c>
      <c r="F52" s="294">
        <v>1</v>
      </c>
      <c r="G52" s="327" t="s">
        <v>44</v>
      </c>
      <c r="H52" s="294">
        <v>1</v>
      </c>
      <c r="I52" s="295" t="s">
        <v>64</v>
      </c>
      <c r="J52" s="17">
        <v>1</v>
      </c>
      <c r="K52" s="18" t="s">
        <v>20</v>
      </c>
    </row>
    <row r="53" spans="1:12" s="321" customFormat="1" ht="18.75">
      <c r="A53" s="682"/>
      <c r="B53" s="294">
        <v>2</v>
      </c>
      <c r="C53" s="295" t="s">
        <v>25</v>
      </c>
      <c r="D53" s="294">
        <v>2</v>
      </c>
      <c r="E53" s="295" t="s">
        <v>208</v>
      </c>
      <c r="F53" s="294">
        <v>2</v>
      </c>
      <c r="G53" s="295" t="s">
        <v>25</v>
      </c>
      <c r="H53" s="294">
        <v>2</v>
      </c>
      <c r="I53" s="295" t="s">
        <v>41</v>
      </c>
      <c r="J53" s="17">
        <v>2</v>
      </c>
      <c r="K53" s="18" t="s">
        <v>7</v>
      </c>
    </row>
    <row r="54" spans="1:12" s="322" customFormat="1" ht="18.75">
      <c r="A54" s="682"/>
      <c r="B54" s="294">
        <v>3</v>
      </c>
      <c r="C54" s="295" t="s">
        <v>64</v>
      </c>
      <c r="D54" s="294">
        <v>3</v>
      </c>
      <c r="E54" s="325" t="s">
        <v>14</v>
      </c>
      <c r="F54" s="294">
        <v>3</v>
      </c>
      <c r="G54" s="325" t="s">
        <v>169</v>
      </c>
      <c r="H54" s="294">
        <v>3</v>
      </c>
      <c r="I54" s="295" t="s">
        <v>208</v>
      </c>
      <c r="J54" s="17">
        <v>3</v>
      </c>
      <c r="K54" s="18" t="s">
        <v>7</v>
      </c>
    </row>
    <row r="55" spans="1:12" s="321" customFormat="1" ht="19.5" thickBot="1">
      <c r="A55" s="683"/>
      <c r="B55" s="307">
        <v>4</v>
      </c>
      <c r="C55" s="308" t="s">
        <v>19</v>
      </c>
      <c r="D55" s="307">
        <v>4</v>
      </c>
      <c r="E55" s="308" t="s">
        <v>6</v>
      </c>
      <c r="F55" s="307">
        <v>4</v>
      </c>
      <c r="G55" s="327" t="s">
        <v>7</v>
      </c>
      <c r="H55" s="307">
        <v>4</v>
      </c>
      <c r="I55" s="308" t="s">
        <v>19</v>
      </c>
      <c r="J55" s="393">
        <v>4</v>
      </c>
      <c r="K55" s="394" t="s">
        <v>6</v>
      </c>
    </row>
    <row r="56" spans="1:12" ht="15" thickBot="1">
      <c r="A56" s="681" t="s">
        <v>95</v>
      </c>
      <c r="B56" s="684">
        <f>+B46+1</f>
        <v>46514</v>
      </c>
      <c r="C56" s="684"/>
      <c r="D56" s="684">
        <f>+D46+1</f>
        <v>46521</v>
      </c>
      <c r="E56" s="684"/>
      <c r="F56" s="684">
        <f>+F46+1</f>
        <v>46528</v>
      </c>
      <c r="G56" s="684"/>
      <c r="H56" s="684">
        <f>+H46+1</f>
        <v>46535</v>
      </c>
      <c r="I56" s="684"/>
      <c r="J56" s="684">
        <f>+J46+1</f>
        <v>46542</v>
      </c>
      <c r="K56" s="684"/>
    </row>
    <row r="57" spans="1:12" ht="18">
      <c r="A57" s="682"/>
      <c r="B57" s="689">
        <v>0.29166666666666669</v>
      </c>
      <c r="C57" s="690"/>
      <c r="D57" s="689">
        <v>0.29166666666666669</v>
      </c>
      <c r="E57" s="690"/>
      <c r="F57" s="689">
        <v>0.29166666666666669</v>
      </c>
      <c r="G57" s="690"/>
      <c r="H57" s="689">
        <v>0.29166666666666669</v>
      </c>
      <c r="I57" s="690"/>
      <c r="J57" s="704">
        <v>0.29166666666666669</v>
      </c>
      <c r="K57" s="705"/>
    </row>
    <row r="58" spans="1:12" s="321" customFormat="1" ht="18.75">
      <c r="A58" s="682"/>
      <c r="B58" s="294">
        <v>1</v>
      </c>
      <c r="C58" s="295" t="s">
        <v>310</v>
      </c>
      <c r="D58" s="294">
        <v>1</v>
      </c>
      <c r="E58" s="295" t="s">
        <v>5</v>
      </c>
      <c r="F58" s="294">
        <v>1</v>
      </c>
      <c r="G58" s="295" t="s">
        <v>112</v>
      </c>
      <c r="H58" s="294">
        <v>1</v>
      </c>
      <c r="I58" s="295" t="s">
        <v>5</v>
      </c>
      <c r="J58" s="17">
        <v>1</v>
      </c>
      <c r="K58" s="18" t="s">
        <v>8</v>
      </c>
    </row>
    <row r="59" spans="1:12" s="321" customFormat="1" ht="19.5" thickBot="1">
      <c r="A59" s="682"/>
      <c r="B59" s="294">
        <v>2</v>
      </c>
      <c r="C59" s="308" t="s">
        <v>63</v>
      </c>
      <c r="D59" s="294">
        <v>2</v>
      </c>
      <c r="E59" s="308" t="s">
        <v>47</v>
      </c>
      <c r="F59" s="294">
        <v>2</v>
      </c>
      <c r="G59" s="308" t="s">
        <v>3</v>
      </c>
      <c r="H59" s="294">
        <v>2</v>
      </c>
      <c r="I59" s="308" t="s">
        <v>3</v>
      </c>
      <c r="J59" s="17">
        <v>2</v>
      </c>
      <c r="K59" s="18" t="s">
        <v>3</v>
      </c>
    </row>
    <row r="60" spans="1:12" s="321" customFormat="1" ht="18.75">
      <c r="A60" s="682"/>
      <c r="B60" s="294">
        <v>3</v>
      </c>
      <c r="C60" s="295" t="s">
        <v>8</v>
      </c>
      <c r="D60" s="294">
        <v>3</v>
      </c>
      <c r="E60" s="295" t="s">
        <v>8</v>
      </c>
      <c r="F60" s="294">
        <v>3</v>
      </c>
      <c r="G60" s="295" t="s">
        <v>63</v>
      </c>
      <c r="H60" s="294">
        <v>3</v>
      </c>
      <c r="I60" s="295" t="s">
        <v>8</v>
      </c>
      <c r="J60" s="17">
        <v>3</v>
      </c>
      <c r="K60" s="18" t="s">
        <v>42</v>
      </c>
    </row>
    <row r="61" spans="1:12" s="321" customFormat="1" ht="19.5" thickBot="1">
      <c r="A61" s="682"/>
      <c r="B61" s="294">
        <v>4</v>
      </c>
      <c r="C61" s="295" t="s">
        <v>42</v>
      </c>
      <c r="D61" s="294">
        <v>4</v>
      </c>
      <c r="E61" s="295" t="s">
        <v>46</v>
      </c>
      <c r="F61" s="294">
        <v>4</v>
      </c>
      <c r="G61" s="295" t="s">
        <v>7</v>
      </c>
      <c r="H61" s="294">
        <v>4</v>
      </c>
      <c r="I61" s="295" t="s">
        <v>63</v>
      </c>
      <c r="J61" s="17">
        <v>4</v>
      </c>
      <c r="K61" s="18" t="s">
        <v>43</v>
      </c>
      <c r="L61" s="323"/>
    </row>
    <row r="62" spans="1:12" s="321" customFormat="1" ht="18">
      <c r="A62" s="682"/>
      <c r="B62" s="685">
        <v>0.4375</v>
      </c>
      <c r="C62" s="686"/>
      <c r="D62" s="685">
        <v>0.4375</v>
      </c>
      <c r="E62" s="686"/>
      <c r="F62" s="685">
        <v>0.4375</v>
      </c>
      <c r="G62" s="686"/>
      <c r="H62" s="685">
        <v>0.4375</v>
      </c>
      <c r="I62" s="686"/>
      <c r="J62" s="474">
        <v>0.4375</v>
      </c>
      <c r="K62" s="440"/>
      <c r="L62" s="323"/>
    </row>
    <row r="63" spans="1:12" s="321" customFormat="1" ht="18.75">
      <c r="A63" s="682"/>
      <c r="B63" s="294">
        <v>1</v>
      </c>
      <c r="C63" s="295" t="s">
        <v>51</v>
      </c>
      <c r="D63" s="294">
        <v>1</v>
      </c>
      <c r="E63" s="295" t="s">
        <v>305</v>
      </c>
      <c r="F63" s="294">
        <v>1</v>
      </c>
      <c r="G63" s="295" t="s">
        <v>29</v>
      </c>
      <c r="H63" s="294">
        <v>1</v>
      </c>
      <c r="I63" s="295" t="s">
        <v>18</v>
      </c>
      <c r="J63" s="17">
        <v>1</v>
      </c>
      <c r="K63" s="18" t="s">
        <v>31</v>
      </c>
      <c r="L63" s="330"/>
    </row>
    <row r="64" spans="1:12" s="321" customFormat="1" ht="18.75">
      <c r="A64" s="682"/>
      <c r="B64" s="294">
        <v>2</v>
      </c>
      <c r="C64" s="295" t="s">
        <v>30</v>
      </c>
      <c r="D64" s="294">
        <v>2</v>
      </c>
      <c r="E64" s="295" t="s">
        <v>75</v>
      </c>
      <c r="F64" s="294">
        <v>2</v>
      </c>
      <c r="G64" s="295" t="s">
        <v>53</v>
      </c>
      <c r="H64" s="294">
        <v>2</v>
      </c>
      <c r="I64" s="295" t="s">
        <v>32</v>
      </c>
      <c r="J64" s="17">
        <v>2</v>
      </c>
      <c r="K64" s="18" t="s">
        <v>51</v>
      </c>
      <c r="L64" s="323"/>
    </row>
    <row r="65" spans="1:12" s="321" customFormat="1" ht="18.75">
      <c r="A65" s="682"/>
      <c r="B65" s="294">
        <v>3</v>
      </c>
      <c r="C65" s="295" t="s">
        <v>29</v>
      </c>
      <c r="D65" s="294">
        <v>3</v>
      </c>
      <c r="E65" s="295" t="s">
        <v>18</v>
      </c>
      <c r="F65" s="294">
        <v>3</v>
      </c>
      <c r="G65" s="295" t="s">
        <v>118</v>
      </c>
      <c r="H65" s="294">
        <v>3</v>
      </c>
      <c r="I65" s="295" t="s">
        <v>20</v>
      </c>
      <c r="J65" s="17">
        <v>3</v>
      </c>
      <c r="K65" s="18" t="s">
        <v>29</v>
      </c>
      <c r="L65" s="323"/>
    </row>
    <row r="66" spans="1:12" s="321" customFormat="1" ht="19.5" thickBot="1">
      <c r="A66" s="682"/>
      <c r="B66" s="294">
        <v>4</v>
      </c>
      <c r="C66" s="295" t="s">
        <v>48</v>
      </c>
      <c r="D66" s="294">
        <v>4</v>
      </c>
      <c r="E66" s="295" t="s">
        <v>4</v>
      </c>
      <c r="F66" s="294">
        <v>4</v>
      </c>
      <c r="G66" s="295" t="s">
        <v>41</v>
      </c>
      <c r="H66" s="294">
        <v>4</v>
      </c>
      <c r="I66" s="295" t="s">
        <v>60</v>
      </c>
      <c r="J66" s="17">
        <v>4</v>
      </c>
      <c r="K66" s="18" t="s">
        <v>48</v>
      </c>
    </row>
    <row r="67" spans="1:12" s="321" customFormat="1" ht="18">
      <c r="A67" s="682"/>
      <c r="B67" s="685">
        <v>0.72916666666666663</v>
      </c>
      <c r="C67" s="686"/>
      <c r="D67" s="685">
        <v>0.72916666666666663</v>
      </c>
      <c r="E67" s="686"/>
      <c r="F67" s="685">
        <v>0.72916666666666663</v>
      </c>
      <c r="G67" s="686"/>
      <c r="H67" s="685">
        <v>0.72916666666666663</v>
      </c>
      <c r="I67" s="686"/>
      <c r="J67" s="474">
        <v>0.72916666666666663</v>
      </c>
      <c r="K67" s="440"/>
    </row>
    <row r="68" spans="1:12" s="321" customFormat="1" ht="18.75">
      <c r="A68" s="682"/>
      <c r="B68" s="294">
        <v>1</v>
      </c>
      <c r="C68" s="295" t="s">
        <v>71</v>
      </c>
      <c r="D68" s="294">
        <v>1</v>
      </c>
      <c r="E68" s="295" t="s">
        <v>14</v>
      </c>
      <c r="F68" s="294">
        <v>1</v>
      </c>
      <c r="G68" s="295" t="s">
        <v>208</v>
      </c>
      <c r="H68" s="294">
        <v>1</v>
      </c>
      <c r="I68" s="295" t="s">
        <v>53</v>
      </c>
      <c r="J68" s="17">
        <v>1</v>
      </c>
      <c r="K68" s="18" t="s">
        <v>65</v>
      </c>
    </row>
    <row r="69" spans="1:12" s="321" customFormat="1" ht="18.75">
      <c r="A69" s="682"/>
      <c r="B69" s="294">
        <v>2</v>
      </c>
      <c r="C69" s="295" t="s">
        <v>65</v>
      </c>
      <c r="D69" s="294">
        <v>2</v>
      </c>
      <c r="E69" s="295" t="s">
        <v>78</v>
      </c>
      <c r="F69" s="294">
        <v>2</v>
      </c>
      <c r="G69" s="295" t="s">
        <v>44</v>
      </c>
      <c r="H69" s="294">
        <v>2</v>
      </c>
      <c r="I69" s="295" t="s">
        <v>6</v>
      </c>
      <c r="J69" s="17">
        <v>2</v>
      </c>
      <c r="K69" s="18" t="s">
        <v>76</v>
      </c>
    </row>
    <row r="70" spans="1:12" s="321" customFormat="1" ht="18.75">
      <c r="A70" s="682"/>
      <c r="B70" s="294">
        <v>3</v>
      </c>
      <c r="C70" s="295" t="s">
        <v>62</v>
      </c>
      <c r="D70" s="294">
        <v>3</v>
      </c>
      <c r="E70" s="295" t="s">
        <v>76</v>
      </c>
      <c r="F70" s="294">
        <v>3</v>
      </c>
      <c r="G70" s="295" t="s">
        <v>15</v>
      </c>
      <c r="H70" s="294">
        <v>3</v>
      </c>
      <c r="I70" s="295" t="s">
        <v>51</v>
      </c>
      <c r="J70" s="17">
        <v>3</v>
      </c>
      <c r="K70" s="18" t="s">
        <v>71</v>
      </c>
    </row>
    <row r="71" spans="1:12" s="321" customFormat="1" ht="19.5" thickBot="1">
      <c r="A71" s="682"/>
      <c r="B71" s="294">
        <v>4</v>
      </c>
      <c r="C71" s="295" t="s">
        <v>59</v>
      </c>
      <c r="D71" s="294">
        <v>4</v>
      </c>
      <c r="E71" s="295" t="s">
        <v>22</v>
      </c>
      <c r="F71" s="294">
        <v>4</v>
      </c>
      <c r="G71" s="295" t="s">
        <v>6</v>
      </c>
      <c r="H71" s="294">
        <v>4</v>
      </c>
      <c r="I71" s="295" t="s">
        <v>48</v>
      </c>
      <c r="J71" s="17">
        <v>4</v>
      </c>
      <c r="K71" s="18" t="s">
        <v>59</v>
      </c>
    </row>
    <row r="72" spans="1:12" s="321" customFormat="1" ht="18">
      <c r="A72" s="682"/>
      <c r="B72" s="685">
        <v>0.79166666666666663</v>
      </c>
      <c r="C72" s="686"/>
      <c r="D72" s="685">
        <v>0.79166666666666663</v>
      </c>
      <c r="E72" s="686"/>
      <c r="F72" s="685">
        <v>0.79166666666666663</v>
      </c>
      <c r="G72" s="686"/>
      <c r="H72" s="685">
        <v>0.79166666666666663</v>
      </c>
      <c r="I72" s="686"/>
      <c r="J72" s="474">
        <v>0.79166666666666663</v>
      </c>
      <c r="K72" s="440"/>
    </row>
    <row r="73" spans="1:12" s="321" customFormat="1" ht="18.75">
      <c r="A73" s="682"/>
      <c r="B73" s="294">
        <v>1</v>
      </c>
      <c r="C73" s="295" t="s">
        <v>208</v>
      </c>
      <c r="D73" s="294">
        <v>1</v>
      </c>
      <c r="E73" s="295" t="s">
        <v>55</v>
      </c>
      <c r="F73" s="294">
        <v>1</v>
      </c>
      <c r="G73" s="295" t="s">
        <v>18</v>
      </c>
      <c r="H73" s="294">
        <v>1</v>
      </c>
      <c r="I73" s="295" t="s">
        <v>22</v>
      </c>
      <c r="J73" s="17">
        <v>1</v>
      </c>
      <c r="K73" s="18" t="s">
        <v>169</v>
      </c>
    </row>
    <row r="74" spans="1:12" s="321" customFormat="1" ht="18.75">
      <c r="A74" s="682"/>
      <c r="B74" s="294">
        <v>2</v>
      </c>
      <c r="C74" s="295" t="s">
        <v>53</v>
      </c>
      <c r="D74" s="294">
        <v>2</v>
      </c>
      <c r="E74" s="295" t="s">
        <v>44</v>
      </c>
      <c r="F74" s="294">
        <v>2</v>
      </c>
      <c r="G74" s="295" t="s">
        <v>62</v>
      </c>
      <c r="H74" s="294">
        <v>2</v>
      </c>
      <c r="I74" s="295" t="s">
        <v>55</v>
      </c>
      <c r="J74" s="17">
        <v>2</v>
      </c>
      <c r="K74" s="18" t="s">
        <v>66</v>
      </c>
    </row>
    <row r="75" spans="1:12" s="321" customFormat="1" ht="18.75">
      <c r="A75" s="682"/>
      <c r="B75" s="294">
        <v>3</v>
      </c>
      <c r="C75" s="327" t="s">
        <v>7</v>
      </c>
      <c r="D75" s="294">
        <v>3</v>
      </c>
      <c r="E75" s="295" t="s">
        <v>53</v>
      </c>
      <c r="F75" s="294">
        <v>3</v>
      </c>
      <c r="G75" s="295" t="s">
        <v>76</v>
      </c>
      <c r="H75" s="294">
        <v>3</v>
      </c>
      <c r="I75" s="295" t="s">
        <v>2</v>
      </c>
      <c r="J75" s="17">
        <v>3</v>
      </c>
      <c r="K75" s="18" t="s">
        <v>307</v>
      </c>
    </row>
    <row r="76" spans="1:12" s="321" customFormat="1" ht="19.5" thickBot="1">
      <c r="A76" s="683"/>
      <c r="B76" s="307">
        <v>4</v>
      </c>
      <c r="C76" s="308" t="s">
        <v>6</v>
      </c>
      <c r="D76" s="307">
        <v>4</v>
      </c>
      <c r="E76" s="295" t="s">
        <v>56</v>
      </c>
      <c r="F76" s="307">
        <v>4</v>
      </c>
      <c r="G76" s="295" t="s">
        <v>22</v>
      </c>
      <c r="H76" s="307">
        <v>4</v>
      </c>
      <c r="I76" s="308" t="s">
        <v>56</v>
      </c>
      <c r="J76" s="393">
        <v>4</v>
      </c>
      <c r="K76" s="394" t="s">
        <v>6</v>
      </c>
    </row>
    <row r="77" spans="1:12">
      <c r="J77" s="305"/>
      <c r="K77" s="305"/>
    </row>
    <row r="78" spans="1:12">
      <c r="B78" s="57" t="s">
        <v>274</v>
      </c>
      <c r="C78" s="53" t="s">
        <v>275</v>
      </c>
    </row>
    <row r="79" spans="1:12">
      <c r="B79" s="57" t="s">
        <v>272</v>
      </c>
      <c r="C79" s="400" t="s">
        <v>11</v>
      </c>
    </row>
    <row r="80" spans="1:12">
      <c r="B80" s="57" t="s">
        <v>272</v>
      </c>
      <c r="C80" s="400" t="s">
        <v>280</v>
      </c>
    </row>
    <row r="81" spans="1:11">
      <c r="B81" s="57" t="s">
        <v>272</v>
      </c>
      <c r="C81" s="398" t="s">
        <v>12</v>
      </c>
    </row>
    <row r="82" spans="1:11">
      <c r="B82" s="57" t="s">
        <v>273</v>
      </c>
      <c r="C82" s="400" t="s">
        <v>6</v>
      </c>
    </row>
    <row r="83" spans="1:11">
      <c r="A83" s="292"/>
      <c r="B83" s="57" t="s">
        <v>272</v>
      </c>
      <c r="C83" s="400" t="s">
        <v>14</v>
      </c>
      <c r="F83" s="292"/>
      <c r="G83" s="292"/>
      <c r="H83" s="292"/>
      <c r="I83" s="292"/>
      <c r="J83" s="292"/>
      <c r="K83" s="292"/>
    </row>
    <row r="84" spans="1:11">
      <c r="A84" s="292"/>
      <c r="B84" s="57" t="s">
        <v>272</v>
      </c>
      <c r="C84" s="400" t="s">
        <v>15</v>
      </c>
      <c r="E84" s="304" t="s">
        <v>205</v>
      </c>
      <c r="F84" s="292"/>
      <c r="G84" s="292"/>
      <c r="H84" s="292"/>
      <c r="I84" s="292"/>
      <c r="J84" s="292"/>
      <c r="K84" s="292"/>
    </row>
    <row r="85" spans="1:11">
      <c r="A85" s="292"/>
      <c r="B85" s="57" t="s">
        <v>273</v>
      </c>
      <c r="C85" s="398" t="s">
        <v>16</v>
      </c>
      <c r="F85" s="292"/>
      <c r="G85" s="292"/>
      <c r="H85" s="292"/>
      <c r="I85" s="292"/>
      <c r="J85" s="292"/>
      <c r="K85" s="292"/>
    </row>
    <row r="86" spans="1:11">
      <c r="A86" s="292"/>
      <c r="B86" s="57" t="s">
        <v>273</v>
      </c>
      <c r="C86" s="318" t="s">
        <v>17</v>
      </c>
      <c r="F86" s="292"/>
      <c r="G86" s="292"/>
      <c r="H86" s="292"/>
      <c r="I86" s="292"/>
      <c r="J86" s="292"/>
      <c r="K86" s="292"/>
    </row>
    <row r="87" spans="1:11">
      <c r="A87" s="292"/>
      <c r="B87" s="57" t="s">
        <v>272</v>
      </c>
      <c r="C87" s="400" t="s">
        <v>18</v>
      </c>
      <c r="E87" s="304" t="s">
        <v>205</v>
      </c>
      <c r="F87" s="292"/>
      <c r="G87" s="292"/>
      <c r="H87" s="292"/>
      <c r="I87" s="292"/>
      <c r="J87" s="292"/>
      <c r="K87" s="292"/>
    </row>
    <row r="88" spans="1:11">
      <c r="A88" s="292"/>
      <c r="B88" s="57" t="s">
        <v>273</v>
      </c>
      <c r="C88" s="400" t="s">
        <v>19</v>
      </c>
      <c r="F88" s="292"/>
      <c r="G88" s="292"/>
      <c r="H88" s="292"/>
      <c r="I88" s="292"/>
      <c r="J88" s="292"/>
      <c r="K88" s="292"/>
    </row>
    <row r="89" spans="1:11">
      <c r="A89" s="292"/>
      <c r="B89" s="57" t="s">
        <v>272</v>
      </c>
      <c r="C89" s="400" t="s">
        <v>20</v>
      </c>
      <c r="E89" s="304" t="s">
        <v>205</v>
      </c>
      <c r="F89" s="292"/>
      <c r="G89" s="292"/>
      <c r="H89" s="292"/>
      <c r="I89" s="292"/>
      <c r="J89" s="292"/>
      <c r="K89" s="292"/>
    </row>
    <row r="90" spans="1:11">
      <c r="A90" s="292"/>
      <c r="B90" s="57" t="s">
        <v>272</v>
      </c>
      <c r="C90" s="318" t="s">
        <v>308</v>
      </c>
      <c r="F90" s="292"/>
      <c r="G90" s="292"/>
      <c r="H90" s="292"/>
      <c r="I90" s="292"/>
      <c r="J90" s="292"/>
      <c r="K90" s="292"/>
    </row>
    <row r="91" spans="1:11">
      <c r="A91" s="292"/>
      <c r="B91" s="57" t="s">
        <v>273</v>
      </c>
      <c r="C91" s="400" t="s">
        <v>22</v>
      </c>
      <c r="F91" s="292"/>
      <c r="G91" s="292"/>
      <c r="H91" s="292"/>
      <c r="I91" s="292"/>
      <c r="J91" s="292"/>
      <c r="K91" s="292"/>
    </row>
    <row r="92" spans="1:11">
      <c r="A92" s="292"/>
      <c r="B92" s="57" t="s">
        <v>272</v>
      </c>
      <c r="C92" s="400" t="s">
        <v>23</v>
      </c>
      <c r="E92" s="304" t="s">
        <v>281</v>
      </c>
      <c r="F92" s="292"/>
      <c r="G92" s="292"/>
      <c r="H92" s="292"/>
      <c r="I92" s="292"/>
      <c r="J92" s="292"/>
      <c r="K92" s="292"/>
    </row>
    <row r="93" spans="1:11">
      <c r="A93" s="292"/>
      <c r="B93" s="57" t="s">
        <v>272</v>
      </c>
      <c r="C93" s="400" t="s">
        <v>24</v>
      </c>
      <c r="F93" s="292"/>
      <c r="G93" s="292"/>
      <c r="H93" s="292"/>
      <c r="I93" s="292"/>
      <c r="J93" s="292"/>
      <c r="K93" s="292"/>
    </row>
    <row r="94" spans="1:11">
      <c r="A94" s="292"/>
      <c r="B94" s="57" t="s">
        <v>272</v>
      </c>
      <c r="C94" s="400" t="s">
        <v>25</v>
      </c>
      <c r="F94" s="292"/>
      <c r="G94" s="292"/>
      <c r="H94" s="292"/>
      <c r="I94" s="292"/>
      <c r="J94" s="292"/>
      <c r="K94" s="292"/>
    </row>
    <row r="95" spans="1:11">
      <c r="A95" s="292"/>
      <c r="B95" s="57" t="s">
        <v>273</v>
      </c>
      <c r="C95" s="397" t="s">
        <v>26</v>
      </c>
      <c r="F95" s="292"/>
      <c r="G95" s="292"/>
      <c r="H95" s="292"/>
      <c r="I95" s="292"/>
      <c r="J95" s="292"/>
      <c r="K95" s="292"/>
    </row>
    <row r="96" spans="1:11">
      <c r="A96" s="292"/>
      <c r="B96" s="57" t="s">
        <v>272</v>
      </c>
      <c r="C96" s="400" t="s">
        <v>27</v>
      </c>
      <c r="F96" s="292"/>
      <c r="G96" s="292"/>
      <c r="H96" s="292"/>
      <c r="I96" s="292"/>
      <c r="J96" s="292"/>
      <c r="K96" s="292"/>
    </row>
    <row r="97" spans="1:11">
      <c r="A97" s="292"/>
      <c r="B97" s="57" t="s">
        <v>272</v>
      </c>
      <c r="C97" s="400" t="s">
        <v>28</v>
      </c>
      <c r="F97" s="292"/>
      <c r="G97" s="292"/>
      <c r="H97" s="292"/>
      <c r="I97" s="292"/>
      <c r="J97" s="292"/>
      <c r="K97" s="292"/>
    </row>
    <row r="98" spans="1:11">
      <c r="A98" s="292"/>
      <c r="B98" s="57" t="s">
        <v>272</v>
      </c>
      <c r="C98" s="400" t="s">
        <v>29</v>
      </c>
      <c r="E98" s="304" t="s">
        <v>205</v>
      </c>
      <c r="F98" s="292"/>
      <c r="G98" s="292"/>
      <c r="H98" s="292"/>
      <c r="I98" s="292"/>
      <c r="J98" s="292"/>
      <c r="K98" s="292"/>
    </row>
    <row r="99" spans="1:11">
      <c r="A99" s="292"/>
      <c r="B99" s="57" t="s">
        <v>272</v>
      </c>
      <c r="C99" s="400" t="s">
        <v>2</v>
      </c>
      <c r="F99" s="292"/>
      <c r="G99" s="292"/>
      <c r="H99" s="292"/>
      <c r="I99" s="292"/>
      <c r="J99" s="292"/>
      <c r="K99" s="292"/>
    </row>
    <row r="100" spans="1:11">
      <c r="A100" s="292"/>
      <c r="B100" s="57" t="s">
        <v>272</v>
      </c>
      <c r="C100" s="400" t="s">
        <v>43</v>
      </c>
      <c r="E100" s="304" t="s">
        <v>281</v>
      </c>
      <c r="F100" s="292"/>
      <c r="G100" s="292"/>
      <c r="H100" s="292"/>
      <c r="I100" s="292"/>
      <c r="J100" s="292"/>
      <c r="K100" s="292"/>
    </row>
    <row r="101" spans="1:11">
      <c r="A101" s="292"/>
      <c r="B101" s="57" t="s">
        <v>272</v>
      </c>
      <c r="C101" s="400" t="s">
        <v>30</v>
      </c>
      <c r="E101" s="304" t="s">
        <v>205</v>
      </c>
      <c r="F101" s="292"/>
      <c r="G101" s="292"/>
      <c r="H101" s="292"/>
      <c r="I101" s="292"/>
      <c r="J101" s="292"/>
      <c r="K101" s="292"/>
    </row>
    <row r="102" spans="1:11">
      <c r="A102" s="292"/>
      <c r="B102" s="57" t="s">
        <v>272</v>
      </c>
      <c r="C102" s="400" t="s">
        <v>62</v>
      </c>
      <c r="E102" s="304" t="s">
        <v>281</v>
      </c>
      <c r="F102" s="292"/>
      <c r="G102" s="292"/>
      <c r="H102" s="292"/>
      <c r="I102" s="292"/>
      <c r="J102" s="292"/>
      <c r="K102" s="292"/>
    </row>
    <row r="103" spans="1:11">
      <c r="A103" s="292"/>
      <c r="B103" s="57" t="s">
        <v>272</v>
      </c>
      <c r="C103" s="400" t="s">
        <v>31</v>
      </c>
      <c r="E103" s="304" t="s">
        <v>205</v>
      </c>
      <c r="F103" s="292"/>
      <c r="G103" s="292"/>
      <c r="H103" s="292"/>
      <c r="I103" s="292"/>
      <c r="J103" s="292"/>
      <c r="K103" s="292"/>
    </row>
    <row r="104" spans="1:11">
      <c r="A104" s="292"/>
      <c r="B104" s="57" t="s">
        <v>272</v>
      </c>
      <c r="C104" s="400" t="s">
        <v>112</v>
      </c>
      <c r="F104" s="292"/>
      <c r="G104" s="292"/>
      <c r="H104" s="292"/>
      <c r="I104" s="292"/>
      <c r="J104" s="292"/>
      <c r="K104" s="292"/>
    </row>
    <row r="105" spans="1:11">
      <c r="A105" s="292"/>
      <c r="B105" s="57" t="s">
        <v>273</v>
      </c>
      <c r="C105" s="400" t="s">
        <v>59</v>
      </c>
      <c r="F105" s="292"/>
      <c r="G105" s="292"/>
      <c r="H105" s="292"/>
      <c r="I105" s="292"/>
      <c r="J105" s="292"/>
      <c r="K105" s="292"/>
    </row>
    <row r="106" spans="1:11">
      <c r="A106" s="292"/>
      <c r="B106" s="57" t="s">
        <v>272</v>
      </c>
      <c r="C106" s="400" t="s">
        <v>32</v>
      </c>
      <c r="E106" s="304" t="s">
        <v>205</v>
      </c>
      <c r="F106" s="292"/>
      <c r="G106" s="292"/>
      <c r="H106" s="292"/>
      <c r="I106" s="292"/>
      <c r="J106" s="292"/>
      <c r="K106" s="292"/>
    </row>
    <row r="107" spans="1:11">
      <c r="A107" s="292"/>
      <c r="B107" s="57" t="s">
        <v>273</v>
      </c>
      <c r="C107" s="400" t="s">
        <v>4</v>
      </c>
      <c r="F107" s="292"/>
      <c r="G107" s="292"/>
      <c r="H107" s="292"/>
      <c r="I107" s="292"/>
      <c r="J107" s="292"/>
      <c r="K107" s="292"/>
    </row>
    <row r="108" spans="1:11">
      <c r="A108" s="292"/>
      <c r="B108" s="57" t="s">
        <v>272</v>
      </c>
      <c r="C108" s="397" t="s">
        <v>33</v>
      </c>
      <c r="F108" s="292"/>
      <c r="G108" s="292"/>
      <c r="H108" s="292"/>
      <c r="I108" s="292"/>
      <c r="J108" s="292"/>
      <c r="K108" s="292"/>
    </row>
    <row r="109" spans="1:11">
      <c r="A109" s="292"/>
      <c r="B109" s="57" t="s">
        <v>272</v>
      </c>
      <c r="C109" s="400" t="s">
        <v>3</v>
      </c>
      <c r="E109" s="304" t="s">
        <v>281</v>
      </c>
      <c r="F109" s="292"/>
      <c r="G109" s="292"/>
      <c r="H109" s="292"/>
      <c r="I109" s="292"/>
      <c r="J109" s="292"/>
      <c r="K109" s="292"/>
    </row>
    <row r="110" spans="1:11">
      <c r="A110" s="292"/>
      <c r="B110" s="57" t="s">
        <v>272</v>
      </c>
      <c r="C110" s="318" t="s">
        <v>34</v>
      </c>
      <c r="F110" s="292"/>
      <c r="G110" s="292"/>
      <c r="H110" s="292"/>
      <c r="I110" s="292"/>
      <c r="J110" s="292"/>
      <c r="K110" s="292"/>
    </row>
    <row r="111" spans="1:11">
      <c r="A111" s="292"/>
      <c r="B111" s="57" t="s">
        <v>272</v>
      </c>
      <c r="C111" s="400" t="s">
        <v>35</v>
      </c>
      <c r="F111" s="292"/>
      <c r="G111" s="292"/>
      <c r="H111" s="292"/>
      <c r="I111" s="292"/>
      <c r="J111" s="292"/>
      <c r="K111" s="292"/>
    </row>
    <row r="112" spans="1:11">
      <c r="A112" s="292"/>
      <c r="B112" s="57" t="s">
        <v>272</v>
      </c>
      <c r="C112" s="400" t="s">
        <v>8</v>
      </c>
      <c r="F112" s="292"/>
      <c r="G112" s="292"/>
      <c r="H112" s="292"/>
      <c r="I112" s="292"/>
      <c r="J112" s="292"/>
      <c r="K112" s="292"/>
    </row>
    <row r="113" spans="1:11">
      <c r="A113" s="292"/>
      <c r="B113" s="57" t="s">
        <v>272</v>
      </c>
      <c r="C113" s="400" t="s">
        <v>36</v>
      </c>
      <c r="F113" s="292"/>
      <c r="G113" s="292"/>
      <c r="H113" s="292"/>
      <c r="I113" s="292"/>
      <c r="J113" s="292"/>
      <c r="K113" s="292"/>
    </row>
    <row r="114" spans="1:11">
      <c r="A114" s="292"/>
      <c r="B114" s="57" t="s">
        <v>272</v>
      </c>
      <c r="C114" s="400" t="s">
        <v>5</v>
      </c>
      <c r="E114" s="304" t="s">
        <v>281</v>
      </c>
      <c r="F114" s="292"/>
      <c r="G114" s="292"/>
      <c r="H114" s="292"/>
      <c r="I114" s="292"/>
      <c r="J114" s="292"/>
      <c r="K114" s="292"/>
    </row>
    <row r="115" spans="1:11">
      <c r="A115" s="292"/>
      <c r="B115" s="57" t="s">
        <v>273</v>
      </c>
      <c r="C115" s="400" t="s">
        <v>37</v>
      </c>
      <c r="D115" s="292"/>
      <c r="E115" s="292"/>
      <c r="F115" s="292"/>
      <c r="G115" s="292"/>
      <c r="H115" s="292"/>
      <c r="I115" s="292"/>
      <c r="J115" s="292"/>
      <c r="K115" s="292"/>
    </row>
    <row r="116" spans="1:11">
      <c r="A116" s="292"/>
      <c r="B116" s="57" t="s">
        <v>272</v>
      </c>
      <c r="C116" s="400" t="s">
        <v>7</v>
      </c>
      <c r="D116" s="292"/>
      <c r="E116" s="292"/>
      <c r="F116" s="292"/>
      <c r="G116" s="292"/>
      <c r="H116" s="292"/>
      <c r="I116" s="292"/>
      <c r="J116" s="292"/>
      <c r="K116" s="292"/>
    </row>
    <row r="117" spans="1:11">
      <c r="A117" s="292"/>
      <c r="B117" s="57" t="s">
        <v>273</v>
      </c>
      <c r="C117" s="397" t="s">
        <v>46</v>
      </c>
      <c r="D117" s="292"/>
      <c r="E117" s="292"/>
      <c r="F117" s="292"/>
      <c r="G117" s="292"/>
      <c r="H117" s="292"/>
      <c r="I117" s="292"/>
      <c r="J117" s="292"/>
      <c r="K117" s="292"/>
    </row>
    <row r="118" spans="1:11">
      <c r="A118" s="292"/>
      <c r="B118" s="57" t="s">
        <v>272</v>
      </c>
      <c r="C118" s="397" t="s">
        <v>40</v>
      </c>
      <c r="D118" s="292"/>
      <c r="E118" s="292"/>
      <c r="F118" s="292"/>
      <c r="G118" s="292"/>
      <c r="H118" s="292"/>
      <c r="I118" s="292"/>
      <c r="J118" s="292"/>
      <c r="K118" s="292"/>
    </row>
    <row r="119" spans="1:11">
      <c r="A119" s="292"/>
      <c r="B119" s="57" t="s">
        <v>272</v>
      </c>
      <c r="C119" s="400" t="s">
        <v>65</v>
      </c>
      <c r="D119" s="292"/>
      <c r="E119" s="292"/>
      <c r="F119" s="292"/>
      <c r="G119" s="292"/>
      <c r="H119" s="292"/>
      <c r="I119" s="292"/>
      <c r="J119" s="292"/>
      <c r="K119" s="292"/>
    </row>
    <row r="120" spans="1:11">
      <c r="A120" s="292"/>
      <c r="B120" s="57" t="s">
        <v>272</v>
      </c>
      <c r="C120" s="318" t="s">
        <v>41</v>
      </c>
      <c r="D120" s="292"/>
      <c r="E120" s="292"/>
      <c r="F120" s="292"/>
      <c r="G120" s="292"/>
      <c r="H120" s="292"/>
      <c r="I120" s="292"/>
      <c r="J120" s="292"/>
      <c r="K120" s="292"/>
    </row>
  </sheetData>
  <mergeCells count="123">
    <mergeCell ref="H6:I6"/>
    <mergeCell ref="J6:K6"/>
    <mergeCell ref="B10:C10"/>
    <mergeCell ref="D10:E10"/>
    <mergeCell ref="F10:G10"/>
    <mergeCell ref="H10:I10"/>
    <mergeCell ref="J10:K10"/>
    <mergeCell ref="G2:K3"/>
    <mergeCell ref="A5:A13"/>
    <mergeCell ref="B5:C5"/>
    <mergeCell ref="D5:E5"/>
    <mergeCell ref="F5:G5"/>
    <mergeCell ref="H5:I5"/>
    <mergeCell ref="J5:K5"/>
    <mergeCell ref="B6:C6"/>
    <mergeCell ref="D6:E6"/>
    <mergeCell ref="F6:G6"/>
    <mergeCell ref="J15:K15"/>
    <mergeCell ref="B18:C18"/>
    <mergeCell ref="D18:E18"/>
    <mergeCell ref="F18:G18"/>
    <mergeCell ref="H18:I18"/>
    <mergeCell ref="J18:K18"/>
    <mergeCell ref="A14:A20"/>
    <mergeCell ref="B14:C14"/>
    <mergeCell ref="D14:E14"/>
    <mergeCell ref="F14:G14"/>
    <mergeCell ref="H14:I14"/>
    <mergeCell ref="J14:K14"/>
    <mergeCell ref="B15:C15"/>
    <mergeCell ref="D15:E15"/>
    <mergeCell ref="F15:G15"/>
    <mergeCell ref="H15:I15"/>
    <mergeCell ref="J22:K22"/>
    <mergeCell ref="B26:C26"/>
    <mergeCell ref="D26:E26"/>
    <mergeCell ref="F26:G26"/>
    <mergeCell ref="H26:I26"/>
    <mergeCell ref="J26:K26"/>
    <mergeCell ref="A21:A29"/>
    <mergeCell ref="B21:C21"/>
    <mergeCell ref="D21:E21"/>
    <mergeCell ref="F21:G21"/>
    <mergeCell ref="H21:I21"/>
    <mergeCell ref="J21:K21"/>
    <mergeCell ref="B22:C22"/>
    <mergeCell ref="D22:E22"/>
    <mergeCell ref="F22:G22"/>
    <mergeCell ref="H22:I22"/>
    <mergeCell ref="J31:K31"/>
    <mergeCell ref="B35:C35"/>
    <mergeCell ref="D35:E35"/>
    <mergeCell ref="F35:G35"/>
    <mergeCell ref="H35:I35"/>
    <mergeCell ref="J35:K35"/>
    <mergeCell ref="A30:A38"/>
    <mergeCell ref="B30:C30"/>
    <mergeCell ref="D30:E30"/>
    <mergeCell ref="F30:G30"/>
    <mergeCell ref="H30:I30"/>
    <mergeCell ref="J30:K30"/>
    <mergeCell ref="B31:C31"/>
    <mergeCell ref="D31:E31"/>
    <mergeCell ref="F31:G31"/>
    <mergeCell ref="H31:I31"/>
    <mergeCell ref="D62:E62"/>
    <mergeCell ref="F62:G62"/>
    <mergeCell ref="J40:K40"/>
    <mergeCell ref="B43:C43"/>
    <mergeCell ref="D43:E43"/>
    <mergeCell ref="F43:G43"/>
    <mergeCell ref="H43:I43"/>
    <mergeCell ref="J43:K43"/>
    <mergeCell ref="A39:A45"/>
    <mergeCell ref="B39:C39"/>
    <mergeCell ref="D39:E39"/>
    <mergeCell ref="F39:G39"/>
    <mergeCell ref="H39:I39"/>
    <mergeCell ref="J39:K39"/>
    <mergeCell ref="B40:C40"/>
    <mergeCell ref="D40:E40"/>
    <mergeCell ref="F40:G40"/>
    <mergeCell ref="H40:I40"/>
    <mergeCell ref="J47:K47"/>
    <mergeCell ref="B51:C51"/>
    <mergeCell ref="D51:E51"/>
    <mergeCell ref="F51:G51"/>
    <mergeCell ref="H51:I51"/>
    <mergeCell ref="J51:K51"/>
    <mergeCell ref="A46:A55"/>
    <mergeCell ref="B46:C46"/>
    <mergeCell ref="D46:E46"/>
    <mergeCell ref="F46:G46"/>
    <mergeCell ref="H46:I46"/>
    <mergeCell ref="J46:K46"/>
    <mergeCell ref="B47:C47"/>
    <mergeCell ref="D47:E47"/>
    <mergeCell ref="F47:G47"/>
    <mergeCell ref="H47:I47"/>
    <mergeCell ref="H62:I62"/>
    <mergeCell ref="J62:K62"/>
    <mergeCell ref="A56:A76"/>
    <mergeCell ref="B56:C56"/>
    <mergeCell ref="D56:E56"/>
    <mergeCell ref="F56:G56"/>
    <mergeCell ref="H56:I56"/>
    <mergeCell ref="J56:K56"/>
    <mergeCell ref="B57:C57"/>
    <mergeCell ref="D57:E57"/>
    <mergeCell ref="F57:G57"/>
    <mergeCell ref="H57:I57"/>
    <mergeCell ref="B67:C67"/>
    <mergeCell ref="D67:E67"/>
    <mergeCell ref="F67:G67"/>
    <mergeCell ref="H67:I67"/>
    <mergeCell ref="J67:K67"/>
    <mergeCell ref="B72:C72"/>
    <mergeCell ref="D72:E72"/>
    <mergeCell ref="F72:G72"/>
    <mergeCell ref="H72:I72"/>
    <mergeCell ref="J72:K72"/>
    <mergeCell ref="J57:K57"/>
    <mergeCell ref="B62:C62"/>
  </mergeCells>
  <conditionalFormatting sqref="B57:C64 B74:C74 B76:C76 B75 E73 B73 E76 B65 B66:C72">
    <cfRule type="duplicateValues" dxfId="18" priority="24"/>
  </conditionalFormatting>
  <conditionalFormatting sqref="D57:E67 D76 D74:E75 D73 D69:E72 D68">
    <cfRule type="duplicateValues" dxfId="17" priority="23"/>
  </conditionalFormatting>
  <conditionalFormatting sqref="F57:G67 F69:G76 F68">
    <cfRule type="duplicateValues" dxfId="16" priority="22"/>
  </conditionalFormatting>
  <conditionalFormatting sqref="H57:I73 H74 H75:I76">
    <cfRule type="duplicateValues" dxfId="15" priority="21"/>
  </conditionalFormatting>
  <conditionalFormatting sqref="I74">
    <cfRule type="duplicateValues" dxfId="14" priority="20"/>
  </conditionalFormatting>
  <conditionalFormatting sqref="A83:B83 D83:XFD83 A7:H7 J7:XFD7 P11:XFD11 A29:D29 F29:XFD29 L11:N11 L12:XFD12 A11:J12 H45:XFD45 F53:XFD53 A53:D54 F54:H54 A19:J20 L19:XFD20 A73:B73 A68:D68 H68:XFD68 F68 D73:XFD73 A45:F45 J54:XFD54 A1:XFD6 A84:XFD1048576 A8:XFD10 A13:XFD18 A30:XFD44 A21:XFD28 A46:XFD52 A69:XFD72 A55:XFD67 A74:XFD82">
    <cfRule type="containsText" dxfId="13" priority="19" operator="containsText" text="cecilia">
      <formula>NOT(ISERROR(SEARCH("cecilia",A1)))</formula>
    </cfRule>
  </conditionalFormatting>
  <conditionalFormatting sqref="K11:K12">
    <cfRule type="containsText" dxfId="12" priority="18" operator="containsText" text="cecilia">
      <formula>NOT(ISERROR(SEARCH("cecilia",K11)))</formula>
    </cfRule>
  </conditionalFormatting>
  <conditionalFormatting sqref="C11">
    <cfRule type="duplicateValues" dxfId="11" priority="17"/>
  </conditionalFormatting>
  <conditionalFormatting sqref="I54">
    <cfRule type="duplicateValues" dxfId="10" priority="14"/>
  </conditionalFormatting>
  <conditionalFormatting sqref="E53">
    <cfRule type="duplicateValues" dxfId="9" priority="12"/>
  </conditionalFormatting>
  <conditionalFormatting sqref="K20">
    <cfRule type="duplicateValues" dxfId="8" priority="10"/>
  </conditionalFormatting>
  <conditionalFormatting sqref="C73">
    <cfRule type="duplicateValues" dxfId="7" priority="8"/>
  </conditionalFormatting>
  <conditionalFormatting sqref="E65">
    <cfRule type="duplicateValues" dxfId="6" priority="7"/>
  </conditionalFormatting>
  <conditionalFormatting sqref="G68">
    <cfRule type="duplicateValues" dxfId="5" priority="5"/>
  </conditionalFormatting>
  <conditionalFormatting sqref="G73">
    <cfRule type="duplicateValues" dxfId="4" priority="4"/>
  </conditionalFormatting>
  <conditionalFormatting sqref="G76">
    <cfRule type="duplicateValues" dxfId="3" priority="3"/>
  </conditionalFormatting>
  <conditionalFormatting sqref="G75">
    <cfRule type="duplicateValues" dxfId="2" priority="2"/>
  </conditionalFormatting>
  <conditionalFormatting sqref="C45">
    <cfRule type="duplicateValues" dxfId="1" priority="1"/>
  </conditionalFormatting>
  <printOptions horizontalCentered="1"/>
  <pageMargins left="0.51181102362204722" right="0.51181102362204722" top="0.35433070866141736" bottom="0.78740157480314965" header="0.31496062992125984" footer="0.31496062992125984"/>
  <pageSetup paperSize="5" scale="64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5" operator="containsText" text="dario" id="{68A77F03-8DF6-4817-B695-3D834317E29C}">
            <xm:f>NOT(ISERROR(SEARCH("dario",'FEBRERO 2017'!C19)))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I54 E53 K20 C73 G68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20"/>
  <sheetViews>
    <sheetView topLeftCell="A12" zoomScale="80" zoomScaleNormal="80" workbookViewId="0">
      <selection activeCell="J14" sqref="J14:K20"/>
    </sheetView>
  </sheetViews>
  <sheetFormatPr baseColWidth="10" defaultColWidth="11.42578125" defaultRowHeight="14.25"/>
  <cols>
    <col min="1" max="1" width="4.42578125" style="306" bestFit="1" customWidth="1"/>
    <col min="2" max="2" width="2.85546875" style="57" bestFit="1" customWidth="1"/>
    <col min="3" max="3" width="25.7109375" style="53" customWidth="1"/>
    <col min="4" max="4" width="2.85546875" style="303" bestFit="1" customWidth="1"/>
    <col min="5" max="5" width="25.7109375" style="304" customWidth="1"/>
    <col min="6" max="6" width="2.85546875" style="303" bestFit="1" customWidth="1"/>
    <col min="7" max="7" width="25.7109375" style="304" customWidth="1"/>
    <col min="8" max="8" width="2.85546875" style="303" bestFit="1" customWidth="1"/>
    <col min="9" max="9" width="25.7109375" style="304" customWidth="1"/>
    <col min="10" max="10" width="2.85546875" style="303" bestFit="1" customWidth="1"/>
    <col min="11" max="11" width="26.85546875" style="304" customWidth="1"/>
    <col min="12" max="14" width="11.42578125" style="292"/>
    <col min="15" max="15" width="14.42578125" style="292" bestFit="1" customWidth="1"/>
    <col min="16" max="16" width="11.42578125" style="292"/>
    <col min="17" max="17" width="25.85546875" style="292" bestFit="1" customWidth="1"/>
    <col min="18" max="18" width="15.7109375" style="414" bestFit="1" customWidth="1"/>
    <col min="19" max="16384" width="11.42578125" style="292"/>
  </cols>
  <sheetData>
    <row r="1" spans="1:18" ht="18.75" thickBot="1">
      <c r="B1" s="56"/>
      <c r="C1" s="52"/>
      <c r="D1" s="291"/>
      <c r="E1" s="52"/>
      <c r="F1" s="291"/>
      <c r="G1" s="52"/>
      <c r="H1" s="291"/>
      <c r="I1" s="52"/>
      <c r="J1" s="291"/>
      <c r="K1" s="52"/>
    </row>
    <row r="2" spans="1:18" ht="18">
      <c r="B2" s="56"/>
      <c r="C2" s="52"/>
      <c r="D2" s="291"/>
      <c r="E2" s="52"/>
      <c r="F2" s="291"/>
      <c r="G2" s="675" t="s">
        <v>311</v>
      </c>
      <c r="H2" s="676"/>
      <c r="I2" s="676"/>
      <c r="J2" s="676"/>
      <c r="K2" s="677"/>
    </row>
    <row r="3" spans="1:18" ht="18.75" thickBot="1">
      <c r="B3" s="56"/>
      <c r="C3" s="52"/>
      <c r="D3" s="291"/>
      <c r="E3" s="52"/>
      <c r="F3" s="291"/>
      <c r="G3" s="678"/>
      <c r="H3" s="679"/>
      <c r="I3" s="679"/>
      <c r="J3" s="679"/>
      <c r="K3" s="680"/>
    </row>
    <row r="4" spans="1:18" ht="18.75" thickBot="1">
      <c r="B4" s="56"/>
      <c r="C4" s="52"/>
      <c r="D4" s="291"/>
      <c r="E4" s="52"/>
      <c r="F4" s="291"/>
      <c r="G4" s="52"/>
      <c r="H4" s="291"/>
      <c r="I4" s="52"/>
      <c r="J4" s="291"/>
      <c r="K4" s="52"/>
      <c r="Q4" s="414" t="s">
        <v>312</v>
      </c>
      <c r="R4" s="414" t="s">
        <v>313</v>
      </c>
    </row>
    <row r="5" spans="1:18" s="293" customFormat="1" ht="19.5" thickBot="1">
      <c r="A5" s="681" t="s">
        <v>0</v>
      </c>
      <c r="B5" s="702">
        <v>46536</v>
      </c>
      <c r="C5" s="703"/>
      <c r="D5" s="684">
        <f>+B56+1</f>
        <v>46543</v>
      </c>
      <c r="E5" s="684"/>
      <c r="F5" s="684">
        <f>+D56+1</f>
        <v>46550</v>
      </c>
      <c r="G5" s="684"/>
      <c r="H5" s="684">
        <f>+F56+1</f>
        <v>46557</v>
      </c>
      <c r="I5" s="684"/>
      <c r="J5" s="684">
        <f>+H56+1</f>
        <v>46564</v>
      </c>
      <c r="K5" s="684"/>
      <c r="Q5" s="328" t="s">
        <v>280</v>
      </c>
      <c r="R5" s="416">
        <f xml:space="preserve"> COUNTIF($B$5:$K$76,"Alejandra Moreno")</f>
        <v>4</v>
      </c>
    </row>
    <row r="6" spans="1:18" s="321" customFormat="1" ht="18.75">
      <c r="A6" s="682"/>
      <c r="B6" s="718">
        <v>0.27083333333333331</v>
      </c>
      <c r="C6" s="719"/>
      <c r="D6" s="687">
        <v>0.27083333333333331</v>
      </c>
      <c r="E6" s="688"/>
      <c r="F6" s="687">
        <v>0.27083333333333331</v>
      </c>
      <c r="G6" s="688"/>
      <c r="H6" s="687">
        <v>0.27083333333333331</v>
      </c>
      <c r="I6" s="688"/>
      <c r="J6" s="687">
        <v>0.27083333333333331</v>
      </c>
      <c r="K6" s="688"/>
      <c r="Q6" s="328" t="s">
        <v>11</v>
      </c>
      <c r="R6" s="416">
        <f xml:space="preserve"> COUNTIF($B$5:$K$76,"Amparo Cabrera")</f>
        <v>5</v>
      </c>
    </row>
    <row r="7" spans="1:18" s="321" customFormat="1" ht="18.75">
      <c r="A7" s="682"/>
      <c r="B7" s="411">
        <v>1</v>
      </c>
      <c r="C7" s="368" t="s">
        <v>306</v>
      </c>
      <c r="D7" s="294">
        <v>1</v>
      </c>
      <c r="E7" s="295" t="s">
        <v>53</v>
      </c>
      <c r="F7" s="294">
        <v>1</v>
      </c>
      <c r="G7" s="295" t="s">
        <v>62</v>
      </c>
      <c r="H7" s="294">
        <v>1</v>
      </c>
      <c r="I7" s="295" t="s">
        <v>62</v>
      </c>
      <c r="J7" s="294">
        <v>1</v>
      </c>
      <c r="K7" s="295" t="s">
        <v>53</v>
      </c>
      <c r="Q7" s="417" t="s">
        <v>12</v>
      </c>
      <c r="R7" s="416">
        <f xml:space="preserve"> COUNTIF($B$5:$K$76,"Ana Maria Cabrera")</f>
        <v>0</v>
      </c>
    </row>
    <row r="8" spans="1:18" s="321" customFormat="1" ht="18.75">
      <c r="A8" s="682"/>
      <c r="B8" s="411">
        <v>2</v>
      </c>
      <c r="C8" s="368" t="s">
        <v>20</v>
      </c>
      <c r="D8" s="294">
        <v>2</v>
      </c>
      <c r="E8" s="295" t="s">
        <v>3</v>
      </c>
      <c r="F8" s="294">
        <v>2</v>
      </c>
      <c r="G8" s="295" t="s">
        <v>8</v>
      </c>
      <c r="H8" s="294">
        <v>2</v>
      </c>
      <c r="I8" s="295" t="s">
        <v>42</v>
      </c>
      <c r="J8" s="294">
        <v>2</v>
      </c>
      <c r="K8" s="295" t="s">
        <v>8</v>
      </c>
      <c r="Q8" s="328" t="s">
        <v>6</v>
      </c>
      <c r="R8" s="416">
        <f xml:space="preserve"> COUNTIF($B$5:$K$76,"Camilo Perdomo")</f>
        <v>3</v>
      </c>
    </row>
    <row r="9" spans="1:18" s="321" customFormat="1" ht="18.75" hidden="1" customHeight="1">
      <c r="A9" s="682"/>
      <c r="B9" s="411"/>
      <c r="C9" s="368"/>
      <c r="D9" s="294"/>
      <c r="E9" s="295"/>
      <c r="F9" s="294"/>
      <c r="G9" s="295"/>
      <c r="H9" s="294">
        <v>3</v>
      </c>
      <c r="I9" s="295" t="s">
        <v>112</v>
      </c>
      <c r="J9" s="294"/>
      <c r="K9" s="295"/>
      <c r="Q9" s="328" t="s">
        <v>14</v>
      </c>
      <c r="R9" s="416">
        <f xml:space="preserve"> COUNTIF($B$5:$K$76,"Amparo Cabrera")</f>
        <v>5</v>
      </c>
    </row>
    <row r="10" spans="1:18" s="321" customFormat="1" ht="18.75">
      <c r="A10" s="682"/>
      <c r="B10" s="716">
        <v>0.79166666666666663</v>
      </c>
      <c r="C10" s="717"/>
      <c r="D10" s="673">
        <v>0.79166666666666663</v>
      </c>
      <c r="E10" s="674"/>
      <c r="F10" s="673">
        <v>0.79166666666666663</v>
      </c>
      <c r="G10" s="674"/>
      <c r="H10" s="673">
        <v>0.79166666666666663</v>
      </c>
      <c r="I10" s="674"/>
      <c r="J10" s="673">
        <v>0.79166666666666663</v>
      </c>
      <c r="K10" s="674"/>
      <c r="Q10" s="328" t="s">
        <v>15</v>
      </c>
      <c r="R10" s="416">
        <f xml:space="preserve"> COUNTIF($B$5:$K$76,"Clara Ines Cuellar")</f>
        <v>7</v>
      </c>
    </row>
    <row r="11" spans="1:18" s="321" customFormat="1" ht="18.75">
      <c r="A11" s="682"/>
      <c r="B11" s="411">
        <v>1</v>
      </c>
      <c r="C11" s="368" t="s">
        <v>60</v>
      </c>
      <c r="D11" s="294">
        <v>1</v>
      </c>
      <c r="E11" s="295" t="s">
        <v>18</v>
      </c>
      <c r="F11" s="294">
        <v>1</v>
      </c>
      <c r="G11" s="295" t="s">
        <v>58</v>
      </c>
      <c r="H11" s="294">
        <v>1</v>
      </c>
      <c r="I11" s="295" t="s">
        <v>75</v>
      </c>
      <c r="J11" s="294">
        <v>1</v>
      </c>
      <c r="K11" s="295" t="s">
        <v>60</v>
      </c>
      <c r="O11" s="399"/>
      <c r="Q11" s="417" t="s">
        <v>16</v>
      </c>
      <c r="R11" s="416">
        <f xml:space="preserve"> COUNTIF($B$5:$K$76,"Daniel Ramirez")</f>
        <v>0</v>
      </c>
    </row>
    <row r="12" spans="1:18" s="321" customFormat="1" ht="19.5" thickBot="1">
      <c r="A12" s="682"/>
      <c r="B12" s="411">
        <v>2</v>
      </c>
      <c r="C12" s="368" t="s">
        <v>61</v>
      </c>
      <c r="D12" s="294">
        <v>2</v>
      </c>
      <c r="E12" s="295" t="s">
        <v>76</v>
      </c>
      <c r="F12" s="294">
        <v>2</v>
      </c>
      <c r="G12" s="295" t="s">
        <v>25</v>
      </c>
      <c r="H12" s="294">
        <v>2</v>
      </c>
      <c r="I12" s="308" t="s">
        <v>29</v>
      </c>
      <c r="J12" s="294">
        <v>2</v>
      </c>
      <c r="K12" s="295" t="s">
        <v>61</v>
      </c>
      <c r="Q12" s="318" t="s">
        <v>17</v>
      </c>
      <c r="R12" s="416">
        <f xml:space="preserve"> COUNTIF($B$5:$K$76,"Dario Toledo")</f>
        <v>0</v>
      </c>
    </row>
    <row r="13" spans="1:18" s="321" customFormat="1" ht="19.5" hidden="1" thickBot="1">
      <c r="A13" s="683"/>
      <c r="B13" s="339"/>
      <c r="C13" s="340"/>
      <c r="D13" s="307"/>
      <c r="E13" s="308"/>
      <c r="F13" s="339"/>
      <c r="G13" s="340"/>
      <c r="H13" s="339">
        <v>3</v>
      </c>
      <c r="I13" s="340" t="s">
        <v>29</v>
      </c>
      <c r="J13" s="339"/>
      <c r="K13" s="340"/>
      <c r="Q13" s="400" t="s">
        <v>18</v>
      </c>
      <c r="R13" s="416">
        <f xml:space="preserve"> COUNTIF($B$5:$K$76,"Amparo Cabrera")</f>
        <v>5</v>
      </c>
    </row>
    <row r="14" spans="1:18" s="293" customFormat="1" ht="19.5" thickBot="1">
      <c r="A14" s="681" t="s">
        <v>91</v>
      </c>
      <c r="B14" s="684">
        <f>+B5+1</f>
        <v>46537</v>
      </c>
      <c r="C14" s="684"/>
      <c r="D14" s="684">
        <f>+D5+1</f>
        <v>46544</v>
      </c>
      <c r="E14" s="684"/>
      <c r="F14" s="684">
        <f>+F5+1</f>
        <v>46551</v>
      </c>
      <c r="G14" s="684"/>
      <c r="H14" s="684">
        <f>+H5+1</f>
        <v>46558</v>
      </c>
      <c r="I14" s="684"/>
      <c r="J14" s="684">
        <f>+J5+1</f>
        <v>46565</v>
      </c>
      <c r="K14" s="684"/>
      <c r="Q14" s="328" t="s">
        <v>19</v>
      </c>
      <c r="R14" s="416">
        <f xml:space="preserve"> COUNTIF($B$5:$K$76,"Douglas Castillo Quintero")</f>
        <v>0</v>
      </c>
    </row>
    <row r="15" spans="1:18" ht="18.75">
      <c r="A15" s="682"/>
      <c r="B15" s="722">
        <v>0.27083333333333331</v>
      </c>
      <c r="C15" s="723"/>
      <c r="D15" s="689">
        <v>0.27083333333333331</v>
      </c>
      <c r="E15" s="690"/>
      <c r="F15" s="689">
        <v>0.27083333333333331</v>
      </c>
      <c r="G15" s="690"/>
      <c r="H15" s="689">
        <v>0.27083333333333331</v>
      </c>
      <c r="I15" s="690"/>
      <c r="J15" s="689">
        <v>0.27083333333333331</v>
      </c>
      <c r="K15" s="690"/>
      <c r="Q15" s="328" t="s">
        <v>20</v>
      </c>
      <c r="R15" s="416">
        <f xml:space="preserve"> COUNTIF($B$5:$K$76,"Edna Margarita Sánchez")</f>
        <v>5</v>
      </c>
    </row>
    <row r="16" spans="1:18" s="321" customFormat="1" ht="18.75">
      <c r="A16" s="682"/>
      <c r="B16" s="411">
        <v>1</v>
      </c>
      <c r="C16" s="368" t="s">
        <v>63</v>
      </c>
      <c r="D16" s="294">
        <v>1</v>
      </c>
      <c r="E16" s="295" t="s">
        <v>43</v>
      </c>
      <c r="F16" s="294">
        <v>1</v>
      </c>
      <c r="G16" s="295" t="s">
        <v>309</v>
      </c>
      <c r="H16" s="294">
        <v>1</v>
      </c>
      <c r="I16" s="295" t="s">
        <v>3</v>
      </c>
      <c r="J16" s="294">
        <v>1</v>
      </c>
      <c r="K16" s="295" t="s">
        <v>63</v>
      </c>
      <c r="Q16" s="328" t="s">
        <v>308</v>
      </c>
      <c r="R16" s="416">
        <f xml:space="preserve"> COUNTIF($B$5:$K$76,"Ema Maje Meñaca")</f>
        <v>7</v>
      </c>
    </row>
    <row r="17" spans="1:18" s="321" customFormat="1" ht="18.75">
      <c r="A17" s="682"/>
      <c r="B17" s="411">
        <v>2</v>
      </c>
      <c r="C17" s="368" t="s">
        <v>43</v>
      </c>
      <c r="D17" s="294">
        <v>2</v>
      </c>
      <c r="E17" s="295" t="s">
        <v>42</v>
      </c>
      <c r="F17" s="294">
        <v>2</v>
      </c>
      <c r="G17" s="295" t="s">
        <v>53</v>
      </c>
      <c r="H17" s="294">
        <v>2</v>
      </c>
      <c r="I17" s="295" t="s">
        <v>5</v>
      </c>
      <c r="J17" s="294">
        <v>2</v>
      </c>
      <c r="K17" s="295" t="s">
        <v>43</v>
      </c>
      <c r="Q17" s="328" t="s">
        <v>22</v>
      </c>
      <c r="R17" s="416">
        <f xml:space="preserve"> COUNTIF($B$5:$K$76,"Francisco Javier Ochoa")</f>
        <v>3</v>
      </c>
    </row>
    <row r="18" spans="1:18" s="321" customFormat="1" ht="18.75">
      <c r="A18" s="682"/>
      <c r="B18" s="720">
        <v>0.79166666666666663</v>
      </c>
      <c r="C18" s="721"/>
      <c r="D18" s="691">
        <v>0.79166666666666663</v>
      </c>
      <c r="E18" s="692"/>
      <c r="F18" s="691">
        <v>0.79166666666666663</v>
      </c>
      <c r="G18" s="692"/>
      <c r="H18" s="691">
        <v>0.79166666666666663</v>
      </c>
      <c r="I18" s="692"/>
      <c r="J18" s="691">
        <v>0.79166666666666663</v>
      </c>
      <c r="K18" s="692"/>
      <c r="Q18" s="328" t="s">
        <v>23</v>
      </c>
      <c r="R18" s="416">
        <f xml:space="preserve"> COUNTIF($B$5:$K$76,"Gloria España")</f>
        <v>8</v>
      </c>
    </row>
    <row r="19" spans="1:18" s="321" customFormat="1" ht="18.75">
      <c r="A19" s="682"/>
      <c r="B19" s="411">
        <v>1</v>
      </c>
      <c r="C19" s="368" t="s">
        <v>14</v>
      </c>
      <c r="D19" s="294">
        <v>1</v>
      </c>
      <c r="E19" s="295" t="s">
        <v>29</v>
      </c>
      <c r="F19" s="294">
        <v>1</v>
      </c>
      <c r="G19" s="324" t="s">
        <v>112</v>
      </c>
      <c r="H19" s="294">
        <v>1</v>
      </c>
      <c r="I19" s="295" t="s">
        <v>60</v>
      </c>
      <c r="J19" s="294">
        <v>1</v>
      </c>
      <c r="K19" s="295" t="s">
        <v>76</v>
      </c>
      <c r="Q19" s="328" t="s">
        <v>24</v>
      </c>
      <c r="R19" s="416">
        <f xml:space="preserve"> COUNTIF($B$5:$K$76,"Gloria Santa")</f>
        <v>11</v>
      </c>
    </row>
    <row r="20" spans="1:18" s="322" customFormat="1" ht="19.5" thickBot="1">
      <c r="A20" s="683"/>
      <c r="B20" s="412">
        <v>2</v>
      </c>
      <c r="C20" s="368" t="s">
        <v>208</v>
      </c>
      <c r="D20" s="307">
        <v>2</v>
      </c>
      <c r="E20" s="308" t="s">
        <v>7</v>
      </c>
      <c r="F20" s="307">
        <v>2</v>
      </c>
      <c r="G20" s="308" t="s">
        <v>44</v>
      </c>
      <c r="H20" s="307">
        <v>2</v>
      </c>
      <c r="I20" s="295" t="s">
        <v>61</v>
      </c>
      <c r="J20" s="307">
        <v>2</v>
      </c>
      <c r="K20" s="295" t="s">
        <v>208</v>
      </c>
      <c r="Q20" s="328" t="s">
        <v>25</v>
      </c>
      <c r="R20" s="416">
        <f xml:space="preserve"> COUNTIF($B$5:$K$76,"Jackeline Villabon Penagos")</f>
        <v>3</v>
      </c>
    </row>
    <row r="21" spans="1:18" ht="16.5" thickBot="1">
      <c r="A21" s="724" t="s">
        <v>92</v>
      </c>
      <c r="B21" s="684">
        <f>+B14+1</f>
        <v>46538</v>
      </c>
      <c r="C21" s="684"/>
      <c r="D21" s="684">
        <f>+D14+1</f>
        <v>46545</v>
      </c>
      <c r="E21" s="684"/>
      <c r="F21" s="684">
        <f>+F14+1</f>
        <v>46552</v>
      </c>
      <c r="G21" s="684"/>
      <c r="H21" s="684">
        <f>+H14+1</f>
        <v>46559</v>
      </c>
      <c r="I21" s="684"/>
      <c r="J21" s="684">
        <f>+J14+1</f>
        <v>46566</v>
      </c>
      <c r="K21" s="684"/>
      <c r="Q21" s="328" t="s">
        <v>26</v>
      </c>
      <c r="R21" s="416">
        <f xml:space="preserve"> COUNTIF($B$5:$K$76,"Javier Tejada")</f>
        <v>3</v>
      </c>
    </row>
    <row r="22" spans="1:18" s="321" customFormat="1" ht="18.75">
      <c r="A22" s="725"/>
      <c r="B22" s="727">
        <v>0.27083333333333331</v>
      </c>
      <c r="C22" s="728"/>
      <c r="D22" s="685">
        <v>0.27083333333333331</v>
      </c>
      <c r="E22" s="686"/>
      <c r="F22" s="685">
        <v>0.27083333333333331</v>
      </c>
      <c r="G22" s="686"/>
      <c r="H22" s="685">
        <v>0.27083333333333331</v>
      </c>
      <c r="I22" s="686"/>
      <c r="J22" s="685">
        <v>0.27083333333333331</v>
      </c>
      <c r="K22" s="686"/>
      <c r="Q22" s="328" t="s">
        <v>27</v>
      </c>
      <c r="R22" s="416">
        <f xml:space="preserve"> COUNTIF($B$5:$K$76,"Lady Clarena Rojas")</f>
        <v>10</v>
      </c>
    </row>
    <row r="23" spans="1:18" s="321" customFormat="1" ht="18.75">
      <c r="A23" s="725"/>
      <c r="B23" s="411">
        <v>1</v>
      </c>
      <c r="C23" s="368" t="s">
        <v>62</v>
      </c>
      <c r="D23" s="294">
        <v>1</v>
      </c>
      <c r="E23" s="295" t="s">
        <v>5</v>
      </c>
      <c r="F23" s="294">
        <v>1</v>
      </c>
      <c r="G23" s="295" t="s">
        <v>43</v>
      </c>
      <c r="H23" s="294">
        <v>1</v>
      </c>
      <c r="I23" s="295" t="s">
        <v>63</v>
      </c>
      <c r="J23" s="294">
        <v>1</v>
      </c>
      <c r="K23" s="295" t="s">
        <v>62</v>
      </c>
      <c r="Q23" s="328" t="s">
        <v>28</v>
      </c>
      <c r="R23" s="416">
        <f xml:space="preserve"> COUNTIF($B$5:$K$76,"Lucila Muñoz Gómez")</f>
        <v>5</v>
      </c>
    </row>
    <row r="24" spans="1:18" s="321" customFormat="1" ht="18.75">
      <c r="A24" s="725"/>
      <c r="B24" s="411">
        <v>2</v>
      </c>
      <c r="C24" s="368" t="s">
        <v>3</v>
      </c>
      <c r="D24" s="294">
        <v>2</v>
      </c>
      <c r="E24" s="295" t="s">
        <v>63</v>
      </c>
      <c r="F24" s="294">
        <v>2</v>
      </c>
      <c r="G24" s="295" t="s">
        <v>3</v>
      </c>
      <c r="H24" s="294">
        <v>2</v>
      </c>
      <c r="I24" s="295" t="s">
        <v>53</v>
      </c>
      <c r="J24" s="294">
        <v>2</v>
      </c>
      <c r="K24" s="295" t="s">
        <v>3</v>
      </c>
      <c r="Q24" s="328" t="s">
        <v>29</v>
      </c>
      <c r="R24" s="416">
        <f xml:space="preserve"> COUNTIF($B$5:$K$76,"Ludivia Murcia Acuña")</f>
        <v>8</v>
      </c>
    </row>
    <row r="25" spans="1:18" s="321" customFormat="1" ht="18.75" hidden="1">
      <c r="A25" s="725"/>
      <c r="B25" s="411">
        <v>3</v>
      </c>
      <c r="C25" s="368" t="s">
        <v>5</v>
      </c>
      <c r="D25" s="294"/>
      <c r="E25" s="295"/>
      <c r="F25" s="294"/>
      <c r="G25" s="295"/>
      <c r="H25" s="294"/>
      <c r="I25" s="295"/>
      <c r="J25" s="294">
        <v>3</v>
      </c>
      <c r="K25" s="295" t="s">
        <v>5</v>
      </c>
      <c r="Q25" s="328" t="s">
        <v>2</v>
      </c>
      <c r="R25" s="416">
        <f xml:space="preserve"> COUNTIF($B$5:$K$76,"Amparo Cabrera")</f>
        <v>5</v>
      </c>
    </row>
    <row r="26" spans="1:18" s="321" customFormat="1" ht="18.75">
      <c r="A26" s="725"/>
      <c r="B26" s="716">
        <v>0.79166666666666663</v>
      </c>
      <c r="C26" s="717"/>
      <c r="D26" s="673">
        <v>0.79166666666666663</v>
      </c>
      <c r="E26" s="674"/>
      <c r="F26" s="673">
        <v>0.79166666666666663</v>
      </c>
      <c r="G26" s="674"/>
      <c r="H26" s="673">
        <v>0.79166666666666663</v>
      </c>
      <c r="I26" s="674"/>
      <c r="J26" s="673">
        <v>0.79166666666666663</v>
      </c>
      <c r="K26" s="674"/>
      <c r="Q26" s="328" t="s">
        <v>43</v>
      </c>
      <c r="R26" s="416">
        <f xml:space="preserve"> COUNTIF($B$5:$K$76,"Magda Lucia Lame")</f>
        <v>8</v>
      </c>
    </row>
    <row r="27" spans="1:18" s="322" customFormat="1" ht="18.75">
      <c r="A27" s="725"/>
      <c r="B27" s="411">
        <v>1</v>
      </c>
      <c r="C27" s="368" t="s">
        <v>65</v>
      </c>
      <c r="D27" s="294">
        <v>1</v>
      </c>
      <c r="E27" s="295" t="s">
        <v>58</v>
      </c>
      <c r="F27" s="294">
        <v>1</v>
      </c>
      <c r="G27" s="295" t="s">
        <v>308</v>
      </c>
      <c r="H27" s="294">
        <v>1</v>
      </c>
      <c r="I27" s="295" t="s">
        <v>4</v>
      </c>
      <c r="J27" s="294">
        <v>1</v>
      </c>
      <c r="K27" s="295" t="s">
        <v>22</v>
      </c>
      <c r="Q27" s="318" t="s">
        <v>30</v>
      </c>
      <c r="R27" s="416">
        <f xml:space="preserve"> COUNTIF($B$5:$K$76,"Maria del Carmen Lozano")</f>
        <v>0</v>
      </c>
    </row>
    <row r="28" spans="1:18" s="322" customFormat="1" ht="19.5" thickBot="1">
      <c r="A28" s="725"/>
      <c r="B28" s="411">
        <v>2</v>
      </c>
      <c r="C28" s="368" t="s">
        <v>2</v>
      </c>
      <c r="D28" s="294">
        <v>2</v>
      </c>
      <c r="E28" s="295" t="s">
        <v>65</v>
      </c>
      <c r="F28" s="294">
        <v>2</v>
      </c>
      <c r="G28" s="295" t="s">
        <v>2</v>
      </c>
      <c r="H28" s="294">
        <v>2</v>
      </c>
      <c r="I28" s="295" t="s">
        <v>20</v>
      </c>
      <c r="J28" s="294">
        <v>2</v>
      </c>
      <c r="K28" s="295" t="s">
        <v>65</v>
      </c>
      <c r="Q28" s="328" t="s">
        <v>62</v>
      </c>
      <c r="R28" s="416">
        <f xml:space="preserve"> COUNTIF($B$5:$K$76,"Maria Yolanda Alvarez")</f>
        <v>7</v>
      </c>
    </row>
    <row r="29" spans="1:18" s="321" customFormat="1" ht="19.5" hidden="1" thickBot="1">
      <c r="A29" s="726"/>
      <c r="B29" s="307">
        <v>3</v>
      </c>
      <c r="C29" s="295" t="s">
        <v>65</v>
      </c>
      <c r="D29" s="307"/>
      <c r="F29" s="307"/>
      <c r="G29" s="308"/>
      <c r="H29" s="307"/>
      <c r="I29" s="308"/>
      <c r="J29" s="307">
        <v>3</v>
      </c>
      <c r="K29" s="308" t="s">
        <v>58</v>
      </c>
      <c r="Q29" s="328" t="s">
        <v>31</v>
      </c>
      <c r="R29" s="416">
        <f xml:space="preserve"> COUNTIF($B$5:$K$76,"Amparo Cabrera")</f>
        <v>5</v>
      </c>
    </row>
    <row r="30" spans="1:18" ht="16.5" thickBot="1">
      <c r="A30" s="681" t="s">
        <v>1</v>
      </c>
      <c r="B30" s="684">
        <f>+B21+1</f>
        <v>46539</v>
      </c>
      <c r="C30" s="684"/>
      <c r="D30" s="684">
        <f>+D21+1</f>
        <v>46546</v>
      </c>
      <c r="E30" s="684"/>
      <c r="F30" s="684">
        <f>+F21+1</f>
        <v>46553</v>
      </c>
      <c r="G30" s="684"/>
      <c r="H30" s="684">
        <f>+H21+1</f>
        <v>46560</v>
      </c>
      <c r="I30" s="684"/>
      <c r="J30" s="684">
        <f>+J21+1</f>
        <v>46567</v>
      </c>
      <c r="K30" s="684"/>
      <c r="Q30" s="328" t="s">
        <v>112</v>
      </c>
      <c r="R30" s="416">
        <f xml:space="preserve"> COUNTIF($B$5:$K$76,"Marina Gomez")</f>
        <v>5</v>
      </c>
    </row>
    <row r="31" spans="1:18" ht="18.75">
      <c r="A31" s="682"/>
      <c r="B31" s="685">
        <v>0.27083333333333331</v>
      </c>
      <c r="C31" s="686"/>
      <c r="D31" s="685">
        <v>0.27083333333333331</v>
      </c>
      <c r="E31" s="686"/>
      <c r="F31" s="685">
        <v>0.27083333333333331</v>
      </c>
      <c r="G31" s="686"/>
      <c r="H31" s="685">
        <v>0.27083333333333331</v>
      </c>
      <c r="I31" s="686"/>
      <c r="J31" s="695">
        <v>0.27083333333333331</v>
      </c>
      <c r="K31" s="696"/>
      <c r="Q31" s="328" t="s">
        <v>59</v>
      </c>
      <c r="R31" s="416">
        <f xml:space="preserve"> COUNTIF($B$5:$K$76,"Mauricio Vargas")</f>
        <v>2</v>
      </c>
    </row>
    <row r="32" spans="1:18" s="321" customFormat="1" ht="18.75">
      <c r="A32" s="682"/>
      <c r="B32" s="294">
        <v>1</v>
      </c>
      <c r="C32" s="295" t="s">
        <v>62</v>
      </c>
      <c r="D32" s="294">
        <v>1</v>
      </c>
      <c r="E32" s="295" t="s">
        <v>53</v>
      </c>
      <c r="F32" s="294">
        <v>1</v>
      </c>
      <c r="G32" s="295" t="s">
        <v>63</v>
      </c>
      <c r="H32" s="294">
        <v>1</v>
      </c>
      <c r="I32" s="295" t="s">
        <v>43</v>
      </c>
      <c r="J32" s="294">
        <v>1</v>
      </c>
      <c r="K32" s="295" t="s">
        <v>75</v>
      </c>
      <c r="Q32" s="328" t="s">
        <v>32</v>
      </c>
      <c r="R32" s="416">
        <f xml:space="preserve"> COUNTIF($B$5:$K$76,"Milena Jimenez")</f>
        <v>6</v>
      </c>
    </row>
    <row r="33" spans="1:18" s="321" customFormat="1" ht="18.75">
      <c r="A33" s="682"/>
      <c r="B33" s="294">
        <v>2</v>
      </c>
      <c r="C33" s="295" t="s">
        <v>63</v>
      </c>
      <c r="D33" s="294">
        <v>2</v>
      </c>
      <c r="E33" s="295" t="s">
        <v>42</v>
      </c>
      <c r="F33" s="294">
        <v>2</v>
      </c>
      <c r="G33" s="295" t="s">
        <v>62</v>
      </c>
      <c r="H33" s="294">
        <v>2</v>
      </c>
      <c r="I33" s="295" t="s">
        <v>62</v>
      </c>
      <c r="J33" s="294">
        <v>2</v>
      </c>
      <c r="K33" s="295" t="s">
        <v>63</v>
      </c>
      <c r="Q33" s="328" t="s">
        <v>4</v>
      </c>
      <c r="R33" s="416">
        <f xml:space="preserve"> COUNTIF($B$5:$K$76,"Milton Rico")</f>
        <v>4</v>
      </c>
    </row>
    <row r="34" spans="1:18" s="321" customFormat="1" ht="18.75" hidden="1">
      <c r="A34" s="682"/>
      <c r="B34" s="294">
        <v>3</v>
      </c>
      <c r="C34" s="295" t="s">
        <v>3</v>
      </c>
      <c r="D34" s="294"/>
      <c r="E34" s="295"/>
      <c r="F34" s="294"/>
      <c r="G34" s="295"/>
      <c r="H34" s="294"/>
      <c r="I34" s="295"/>
      <c r="J34" s="17"/>
      <c r="K34" s="18"/>
      <c r="Q34" s="328" t="s">
        <v>33</v>
      </c>
      <c r="R34" s="416">
        <f xml:space="preserve"> COUNTIF($B$5:$K$76,"Amparo Cabrera")</f>
        <v>5</v>
      </c>
    </row>
    <row r="35" spans="1:18" s="321" customFormat="1" ht="18.75">
      <c r="A35" s="682"/>
      <c r="B35" s="673">
        <v>0.79166666666666663</v>
      </c>
      <c r="C35" s="674"/>
      <c r="D35" s="673">
        <v>0.79166666666666663</v>
      </c>
      <c r="E35" s="674"/>
      <c r="F35" s="673">
        <v>0.79166666666666663</v>
      </c>
      <c r="G35" s="674"/>
      <c r="H35" s="673">
        <v>0.79166666666666663</v>
      </c>
      <c r="I35" s="674"/>
      <c r="J35" s="673">
        <v>0.79166666666666663</v>
      </c>
      <c r="K35" s="674"/>
      <c r="Q35" s="328" t="s">
        <v>3</v>
      </c>
      <c r="R35" s="416">
        <f xml:space="preserve"> COUNTIF($B$5:$K$76,"Nancy Murcia")</f>
        <v>10</v>
      </c>
    </row>
    <row r="36" spans="1:18" s="322" customFormat="1" ht="18.75">
      <c r="A36" s="682"/>
      <c r="B36" s="294">
        <v>1</v>
      </c>
      <c r="C36" s="295" t="s">
        <v>46</v>
      </c>
      <c r="D36" s="296">
        <v>1</v>
      </c>
      <c r="E36" s="295" t="s">
        <v>48</v>
      </c>
      <c r="F36" s="294">
        <v>1</v>
      </c>
      <c r="G36" s="295" t="s">
        <v>46</v>
      </c>
      <c r="H36" s="294">
        <v>1</v>
      </c>
      <c r="I36" s="295" t="s">
        <v>59</v>
      </c>
      <c r="J36" s="294">
        <v>1</v>
      </c>
      <c r="K36" s="295" t="s">
        <v>18</v>
      </c>
      <c r="Q36" s="318" t="s">
        <v>34</v>
      </c>
      <c r="R36" s="416">
        <f xml:space="preserve"> COUNTIF($B$5:$K$76,"Nini Johana Liscano")</f>
        <v>0</v>
      </c>
    </row>
    <row r="37" spans="1:18" s="322" customFormat="1" ht="19.5" thickBot="1">
      <c r="A37" s="682"/>
      <c r="B37" s="326">
        <v>2</v>
      </c>
      <c r="C37" s="325" t="s">
        <v>47</v>
      </c>
      <c r="D37" s="298">
        <v>2</v>
      </c>
      <c r="E37" s="295" t="s">
        <v>51</v>
      </c>
      <c r="F37" s="326">
        <v>2</v>
      </c>
      <c r="G37" s="295" t="s">
        <v>47</v>
      </c>
      <c r="H37" s="326">
        <v>2</v>
      </c>
      <c r="I37" s="325" t="s">
        <v>169</v>
      </c>
      <c r="J37" s="326">
        <v>2</v>
      </c>
      <c r="K37" s="295" t="s">
        <v>29</v>
      </c>
      <c r="Q37" s="328" t="s">
        <v>35</v>
      </c>
      <c r="R37" s="416">
        <f xml:space="preserve"> COUNTIF($B$5:$K$76,"Norma Gerardino")</f>
        <v>5</v>
      </c>
    </row>
    <row r="38" spans="1:18" ht="19.5" hidden="1" thickBot="1">
      <c r="A38" s="683"/>
      <c r="B38" s="307">
        <v>3</v>
      </c>
      <c r="C38" s="308" t="s">
        <v>29</v>
      </c>
      <c r="D38" s="307"/>
      <c r="E38" s="308"/>
      <c r="F38" s="307"/>
      <c r="G38" s="308"/>
      <c r="H38" s="307"/>
      <c r="I38" s="308"/>
      <c r="J38" s="307"/>
      <c r="K38" s="308"/>
      <c r="L38" s="321"/>
      <c r="Q38" s="328" t="s">
        <v>8</v>
      </c>
      <c r="R38" s="416">
        <f xml:space="preserve"> COUNTIF($B$5:$K$76,"Amparo Cabrera")</f>
        <v>5</v>
      </c>
    </row>
    <row r="39" spans="1:18" ht="16.5" thickBot="1">
      <c r="A39" s="681" t="s">
        <v>93</v>
      </c>
      <c r="B39" s="684">
        <f>+B30+1</f>
        <v>46540</v>
      </c>
      <c r="C39" s="684"/>
      <c r="D39" s="684">
        <f>+D30+1</f>
        <v>46547</v>
      </c>
      <c r="E39" s="684"/>
      <c r="F39" s="684">
        <f>+F30+1</f>
        <v>46554</v>
      </c>
      <c r="G39" s="684"/>
      <c r="H39" s="684">
        <f>+H30+1</f>
        <v>46561</v>
      </c>
      <c r="I39" s="684"/>
      <c r="J39" s="684">
        <f>+J30+1</f>
        <v>46568</v>
      </c>
      <c r="K39" s="684"/>
      <c r="Q39" s="328" t="s">
        <v>36</v>
      </c>
      <c r="R39" s="416">
        <f xml:space="preserve"> COUNTIF($B$5:$K$76,"Olga Perez")</f>
        <v>2</v>
      </c>
    </row>
    <row r="40" spans="1:18" ht="18.75">
      <c r="A40" s="682"/>
      <c r="B40" s="695">
        <v>0.27083333333333331</v>
      </c>
      <c r="C40" s="696"/>
      <c r="D40" s="695">
        <v>0.27083333333333331</v>
      </c>
      <c r="E40" s="696"/>
      <c r="F40" s="695">
        <v>0.27083333333333331</v>
      </c>
      <c r="G40" s="696"/>
      <c r="H40" s="695">
        <v>0.27083333333333331</v>
      </c>
      <c r="I40" s="696"/>
      <c r="J40" s="695">
        <v>0.27083333333333331</v>
      </c>
      <c r="K40" s="696"/>
      <c r="Q40" s="328" t="s">
        <v>5</v>
      </c>
      <c r="R40" s="416">
        <f xml:space="preserve"> COUNTIF($B$5:$K$76,"Onoralba Osso")</f>
        <v>8</v>
      </c>
    </row>
    <row r="41" spans="1:18" s="321" customFormat="1" ht="18.75">
      <c r="A41" s="682"/>
      <c r="B41" s="294">
        <v>1</v>
      </c>
      <c r="C41" s="295" t="s">
        <v>42</v>
      </c>
      <c r="D41" s="294">
        <v>1</v>
      </c>
      <c r="E41" s="295" t="s">
        <v>43</v>
      </c>
      <c r="F41" s="294">
        <v>1</v>
      </c>
      <c r="G41" s="295" t="s">
        <v>2</v>
      </c>
      <c r="H41" s="294">
        <v>1</v>
      </c>
      <c r="I41" s="295" t="s">
        <v>3</v>
      </c>
      <c r="J41" s="294">
        <v>1</v>
      </c>
      <c r="K41" s="295" t="s">
        <v>42</v>
      </c>
      <c r="Q41" s="328" t="s">
        <v>37</v>
      </c>
      <c r="R41" s="416">
        <f xml:space="preserve"> COUNTIF($B$5:$K$76,"Pablo Alvarez")</f>
        <v>6</v>
      </c>
    </row>
    <row r="42" spans="1:18" s="321" customFormat="1" ht="18.75">
      <c r="A42" s="682"/>
      <c r="B42" s="294">
        <v>2</v>
      </c>
      <c r="C42" s="295" t="s">
        <v>2</v>
      </c>
      <c r="D42" s="294">
        <v>2</v>
      </c>
      <c r="E42" s="295" t="s">
        <v>44</v>
      </c>
      <c r="F42" s="294">
        <v>2</v>
      </c>
      <c r="G42" s="295" t="s">
        <v>3</v>
      </c>
      <c r="H42" s="294">
        <v>2</v>
      </c>
      <c r="I42" s="295" t="s">
        <v>5</v>
      </c>
      <c r="J42" s="294">
        <v>2</v>
      </c>
      <c r="K42" s="295" t="s">
        <v>8</v>
      </c>
      <c r="Q42" s="328" t="s">
        <v>7</v>
      </c>
      <c r="R42" s="416">
        <f xml:space="preserve"> COUNTIF($B$5:$K$76,"Patricia Mejia")</f>
        <v>6</v>
      </c>
    </row>
    <row r="43" spans="1:18" s="321" customFormat="1" ht="18.75">
      <c r="A43" s="682"/>
      <c r="B43" s="673">
        <v>0.79166666666666663</v>
      </c>
      <c r="C43" s="674"/>
      <c r="D43" s="673">
        <v>0.79166666666666663</v>
      </c>
      <c r="E43" s="674"/>
      <c r="F43" s="673">
        <v>0.79166666666666663</v>
      </c>
      <c r="G43" s="674"/>
      <c r="H43" s="673">
        <v>0.79166666666666663</v>
      </c>
      <c r="I43" s="674"/>
      <c r="J43" s="673">
        <v>0.79166666666666663</v>
      </c>
      <c r="K43" s="674"/>
      <c r="Q43" s="328" t="s">
        <v>46</v>
      </c>
      <c r="R43" s="416">
        <f xml:space="preserve"> COUNTIF($B$5:$K$76,"Ruben Carvallo")</f>
        <v>2</v>
      </c>
    </row>
    <row r="44" spans="1:18" s="322" customFormat="1" ht="18.75">
      <c r="A44" s="682"/>
      <c r="B44" s="294">
        <v>1</v>
      </c>
      <c r="C44" s="295" t="s">
        <v>4</v>
      </c>
      <c r="D44" s="294">
        <v>1</v>
      </c>
      <c r="E44" s="295" t="s">
        <v>29</v>
      </c>
      <c r="F44" s="294">
        <v>1</v>
      </c>
      <c r="G44" s="295" t="s">
        <v>75</v>
      </c>
      <c r="H44" s="294">
        <v>1</v>
      </c>
      <c r="I44" s="295" t="s">
        <v>60</v>
      </c>
      <c r="J44" s="294">
        <v>1</v>
      </c>
      <c r="K44" s="295" t="s">
        <v>75</v>
      </c>
      <c r="Q44" s="328" t="s">
        <v>40</v>
      </c>
      <c r="R44" s="416">
        <f xml:space="preserve"> COUNTIF($B$5:$K$76,"Sonia Ortiz")</f>
        <v>3</v>
      </c>
    </row>
    <row r="45" spans="1:18" s="321" customFormat="1" ht="19.5" thickBot="1">
      <c r="A45" s="683"/>
      <c r="B45" s="307">
        <v>2</v>
      </c>
      <c r="C45" s="295" t="s">
        <v>20</v>
      </c>
      <c r="D45" s="307">
        <v>2</v>
      </c>
      <c r="E45" s="308" t="s">
        <v>78</v>
      </c>
      <c r="F45" s="307">
        <v>2</v>
      </c>
      <c r="G45" s="295" t="s">
        <v>112</v>
      </c>
      <c r="H45" s="307">
        <v>2</v>
      </c>
      <c r="I45" s="295" t="s">
        <v>61</v>
      </c>
      <c r="J45" s="307">
        <v>2</v>
      </c>
      <c r="K45" s="308" t="s">
        <v>169</v>
      </c>
      <c r="Q45" s="328" t="s">
        <v>65</v>
      </c>
      <c r="R45" s="416">
        <f xml:space="preserve"> COUNTIF($B$5:$K$76,"Yaneth Chaparro")</f>
        <v>5</v>
      </c>
    </row>
    <row r="46" spans="1:18" ht="16.5" thickBot="1">
      <c r="A46" s="681" t="s">
        <v>94</v>
      </c>
      <c r="B46" s="702">
        <f>+B39+1</f>
        <v>46541</v>
      </c>
      <c r="C46" s="703"/>
      <c r="D46" s="684">
        <f>+D39+1</f>
        <v>46548</v>
      </c>
      <c r="E46" s="684"/>
      <c r="F46" s="684">
        <f>+F39+1</f>
        <v>46555</v>
      </c>
      <c r="G46" s="684"/>
      <c r="H46" s="684">
        <f>+H39+1</f>
        <v>46562</v>
      </c>
      <c r="I46" s="684"/>
      <c r="J46" s="684">
        <f>+J39+1</f>
        <v>46569</v>
      </c>
      <c r="K46" s="684"/>
      <c r="Q46" s="328" t="s">
        <v>41</v>
      </c>
      <c r="R46" s="416">
        <f xml:space="preserve"> COUNTIF($B$5:$K$76,"Yanith Paramo")</f>
        <v>4</v>
      </c>
    </row>
    <row r="47" spans="1:18" s="321" customFormat="1" ht="18">
      <c r="A47" s="682"/>
      <c r="B47" s="698">
        <v>0.27083333333333331</v>
      </c>
      <c r="C47" s="686"/>
      <c r="D47" s="698">
        <v>0.27083333333333331</v>
      </c>
      <c r="E47" s="686"/>
      <c r="F47" s="698">
        <v>0.27083333333333331</v>
      </c>
      <c r="G47" s="686"/>
      <c r="H47" s="698">
        <v>0.27083333333333331</v>
      </c>
      <c r="I47" s="686"/>
      <c r="J47" s="474">
        <v>0.27083333333333331</v>
      </c>
      <c r="K47" s="440"/>
      <c r="R47" s="415"/>
    </row>
    <row r="48" spans="1:18" s="321" customFormat="1" ht="18.75">
      <c r="A48" s="682"/>
      <c r="B48" s="296">
        <v>1</v>
      </c>
      <c r="C48" s="295" t="s">
        <v>5</v>
      </c>
      <c r="D48" s="296">
        <v>1</v>
      </c>
      <c r="E48" s="295" t="s">
        <v>2</v>
      </c>
      <c r="F48" s="296">
        <v>1</v>
      </c>
      <c r="G48" s="295" t="s">
        <v>53</v>
      </c>
      <c r="H48" s="296">
        <v>1</v>
      </c>
      <c r="I48" s="295" t="s">
        <v>8</v>
      </c>
      <c r="J48" s="17">
        <v>1</v>
      </c>
      <c r="K48" s="18"/>
      <c r="R48" s="415"/>
    </row>
    <row r="49" spans="1:18" s="321" customFormat="1" ht="19.5" thickBot="1">
      <c r="A49" s="682"/>
      <c r="B49" s="296">
        <v>2</v>
      </c>
      <c r="C49" s="295" t="s">
        <v>75</v>
      </c>
      <c r="D49" s="296">
        <v>2</v>
      </c>
      <c r="E49" s="295" t="s">
        <v>3</v>
      </c>
      <c r="F49" s="296">
        <v>2</v>
      </c>
      <c r="G49" s="295" t="s">
        <v>43</v>
      </c>
      <c r="H49" s="296">
        <v>2</v>
      </c>
      <c r="I49" s="295" t="s">
        <v>42</v>
      </c>
      <c r="J49" s="17">
        <v>2</v>
      </c>
      <c r="K49" s="18"/>
      <c r="R49" s="415"/>
    </row>
    <row r="50" spans="1:18" s="321" customFormat="1" ht="19.5" hidden="1" customHeight="1" thickBot="1">
      <c r="A50" s="682"/>
      <c r="B50" s="335"/>
      <c r="C50" s="336"/>
      <c r="D50" s="335"/>
      <c r="E50" s="336"/>
      <c r="F50" s="335"/>
      <c r="G50" s="336"/>
      <c r="H50" s="335">
        <v>3</v>
      </c>
      <c r="I50" s="336" t="s">
        <v>63</v>
      </c>
      <c r="J50" s="395"/>
      <c r="K50" s="396"/>
      <c r="R50" s="415"/>
    </row>
    <row r="51" spans="1:18" s="321" customFormat="1" ht="18">
      <c r="A51" s="682"/>
      <c r="B51" s="685">
        <v>0.79166666666666663</v>
      </c>
      <c r="C51" s="686"/>
      <c r="D51" s="685">
        <v>0.79166666666666663</v>
      </c>
      <c r="E51" s="686"/>
      <c r="F51" s="685">
        <v>0.79166666666666663</v>
      </c>
      <c r="G51" s="686"/>
      <c r="H51" s="685">
        <v>0.79166666666666663</v>
      </c>
      <c r="I51" s="686"/>
      <c r="J51" s="474">
        <v>0.79166666666666663</v>
      </c>
      <c r="K51" s="440"/>
      <c r="R51" s="415"/>
    </row>
    <row r="52" spans="1:18" s="321" customFormat="1" ht="18.75">
      <c r="A52" s="682"/>
      <c r="B52" s="294">
        <v>1</v>
      </c>
      <c r="C52" s="295" t="s">
        <v>7</v>
      </c>
      <c r="D52" s="294">
        <v>1</v>
      </c>
      <c r="E52" s="295" t="s">
        <v>76</v>
      </c>
      <c r="F52" s="294">
        <v>1</v>
      </c>
      <c r="G52" s="295" t="s">
        <v>44</v>
      </c>
      <c r="H52" s="294">
        <v>1</v>
      </c>
      <c r="I52" s="295" t="s">
        <v>64</v>
      </c>
      <c r="J52" s="17">
        <v>1</v>
      </c>
      <c r="K52" s="419" t="s">
        <v>314</v>
      </c>
      <c r="R52" s="415"/>
    </row>
    <row r="53" spans="1:18" s="321" customFormat="1" ht="18.75">
      <c r="A53" s="682"/>
      <c r="B53" s="294">
        <v>2</v>
      </c>
      <c r="C53" s="295" t="s">
        <v>25</v>
      </c>
      <c r="D53" s="294">
        <v>2</v>
      </c>
      <c r="E53" s="295" t="s">
        <v>208</v>
      </c>
      <c r="F53" s="294">
        <v>2</v>
      </c>
      <c r="G53" s="295" t="s">
        <v>25</v>
      </c>
      <c r="H53" s="294">
        <v>2</v>
      </c>
      <c r="I53" s="295" t="s">
        <v>41</v>
      </c>
      <c r="J53" s="17">
        <v>2</v>
      </c>
      <c r="K53" s="420" t="s">
        <v>315</v>
      </c>
      <c r="R53" s="415"/>
    </row>
    <row r="54" spans="1:18" s="322" customFormat="1" ht="18.75">
      <c r="A54" s="682"/>
      <c r="B54" s="294">
        <v>3</v>
      </c>
      <c r="C54" s="295" t="s">
        <v>53</v>
      </c>
      <c r="D54" s="294">
        <v>3</v>
      </c>
      <c r="E54" s="295" t="s">
        <v>308</v>
      </c>
      <c r="F54" s="294">
        <v>3</v>
      </c>
      <c r="G54" s="295" t="s">
        <v>169</v>
      </c>
      <c r="H54" s="294">
        <v>3</v>
      </c>
      <c r="I54" s="295" t="s">
        <v>51</v>
      </c>
      <c r="J54" s="17">
        <v>3</v>
      </c>
      <c r="K54" s="18"/>
      <c r="R54" s="415"/>
    </row>
    <row r="55" spans="1:18" s="321" customFormat="1" ht="19.5" thickBot="1">
      <c r="A55" s="683"/>
      <c r="B55" s="307">
        <v>4</v>
      </c>
      <c r="C55" s="308" t="s">
        <v>308</v>
      </c>
      <c r="D55" s="307">
        <v>4</v>
      </c>
      <c r="E55" s="308" t="s">
        <v>6</v>
      </c>
      <c r="F55" s="307">
        <v>4</v>
      </c>
      <c r="G55" s="308" t="s">
        <v>7</v>
      </c>
      <c r="H55" s="307">
        <v>4</v>
      </c>
      <c r="I55" s="308" t="s">
        <v>48</v>
      </c>
      <c r="J55" s="393">
        <v>4</v>
      </c>
      <c r="K55" s="394"/>
      <c r="R55" s="415"/>
    </row>
    <row r="56" spans="1:18" ht="15" thickBot="1">
      <c r="A56" s="681" t="s">
        <v>95</v>
      </c>
      <c r="B56" s="684">
        <f>+B46+1</f>
        <v>46542</v>
      </c>
      <c r="C56" s="684"/>
      <c r="D56" s="684">
        <f>+D46+1</f>
        <v>46549</v>
      </c>
      <c r="E56" s="684"/>
      <c r="F56" s="684">
        <f>+F46+1</f>
        <v>46556</v>
      </c>
      <c r="G56" s="684"/>
      <c r="H56" s="684">
        <f>+H46+1</f>
        <v>46563</v>
      </c>
      <c r="I56" s="684"/>
      <c r="J56" s="684">
        <f>+J46+1</f>
        <v>46570</v>
      </c>
      <c r="K56" s="684"/>
    </row>
    <row r="57" spans="1:18" ht="18">
      <c r="A57" s="682"/>
      <c r="B57" s="689">
        <v>0.29166666666666669</v>
      </c>
      <c r="C57" s="690"/>
      <c r="D57" s="689">
        <v>0.29166666666666669</v>
      </c>
      <c r="E57" s="690"/>
      <c r="F57" s="689">
        <v>0.29166666666666669</v>
      </c>
      <c r="G57" s="690"/>
      <c r="H57" s="689">
        <v>0.29166666666666669</v>
      </c>
      <c r="I57" s="690"/>
      <c r="J57" s="704">
        <v>0.29166666666666669</v>
      </c>
      <c r="K57" s="705"/>
    </row>
    <row r="58" spans="1:18" s="321" customFormat="1" ht="18.75">
      <c r="A58" s="682"/>
      <c r="B58" s="294">
        <v>1</v>
      </c>
      <c r="C58" s="295" t="s">
        <v>8</v>
      </c>
      <c r="D58" s="294">
        <v>1</v>
      </c>
      <c r="E58" s="295" t="s">
        <v>8</v>
      </c>
      <c r="F58" s="294">
        <v>1</v>
      </c>
      <c r="G58" s="295" t="s">
        <v>2</v>
      </c>
      <c r="H58" s="294">
        <v>1</v>
      </c>
      <c r="I58" s="295" t="s">
        <v>43</v>
      </c>
      <c r="J58" s="17">
        <v>1</v>
      </c>
      <c r="K58" s="18"/>
      <c r="R58" s="415"/>
    </row>
    <row r="59" spans="1:18" s="321" customFormat="1" ht="19.5" thickBot="1">
      <c r="A59" s="682"/>
      <c r="B59" s="294">
        <v>2</v>
      </c>
      <c r="C59" s="308" t="s">
        <v>63</v>
      </c>
      <c r="D59" s="294">
        <v>2</v>
      </c>
      <c r="E59" s="308" t="s">
        <v>5</v>
      </c>
      <c r="F59" s="294">
        <v>2</v>
      </c>
      <c r="G59" s="308" t="s">
        <v>63</v>
      </c>
      <c r="H59" s="294">
        <v>2</v>
      </c>
      <c r="I59" s="308" t="s">
        <v>5</v>
      </c>
      <c r="J59" s="17">
        <v>2</v>
      </c>
      <c r="K59" s="18"/>
      <c r="R59" s="415"/>
    </row>
    <row r="60" spans="1:18" s="321" customFormat="1" ht="18.75">
      <c r="A60" s="682"/>
      <c r="B60" s="294">
        <v>3</v>
      </c>
      <c r="C60" s="295" t="s">
        <v>112</v>
      </c>
      <c r="D60" s="294">
        <v>3</v>
      </c>
      <c r="E60" s="295" t="s">
        <v>41</v>
      </c>
      <c r="F60" s="294">
        <v>3</v>
      </c>
      <c r="G60" s="295" t="s">
        <v>3</v>
      </c>
      <c r="H60" s="294">
        <v>3</v>
      </c>
      <c r="I60" s="295" t="s">
        <v>8</v>
      </c>
      <c r="J60" s="17">
        <v>3</v>
      </c>
      <c r="K60" s="18"/>
      <c r="R60" s="415"/>
    </row>
    <row r="61" spans="1:18" s="321" customFormat="1" ht="19.5" thickBot="1">
      <c r="A61" s="682"/>
      <c r="B61" s="294">
        <v>4</v>
      </c>
      <c r="C61" s="295" t="s">
        <v>42</v>
      </c>
      <c r="D61" s="294">
        <v>4</v>
      </c>
      <c r="E61" s="295" t="s">
        <v>42</v>
      </c>
      <c r="F61" s="294">
        <v>4</v>
      </c>
      <c r="G61" s="295" t="s">
        <v>7</v>
      </c>
      <c r="H61" s="294">
        <v>4</v>
      </c>
      <c r="I61" s="295" t="s">
        <v>112</v>
      </c>
      <c r="J61" s="17">
        <v>4</v>
      </c>
      <c r="K61" s="18"/>
      <c r="L61" s="323"/>
      <c r="R61" s="415"/>
    </row>
    <row r="62" spans="1:18" s="321" customFormat="1" ht="18">
      <c r="A62" s="682"/>
      <c r="B62" s="685">
        <v>0.4375</v>
      </c>
      <c r="C62" s="686"/>
      <c r="D62" s="685">
        <v>0.4375</v>
      </c>
      <c r="E62" s="686"/>
      <c r="F62" s="685">
        <v>0.4375</v>
      </c>
      <c r="G62" s="686"/>
      <c r="H62" s="685">
        <v>0.4375</v>
      </c>
      <c r="I62" s="686"/>
      <c r="J62" s="474">
        <v>0.4375</v>
      </c>
      <c r="K62" s="440"/>
      <c r="L62" s="323"/>
      <c r="R62" s="415"/>
    </row>
    <row r="63" spans="1:18" s="321" customFormat="1" ht="18.75">
      <c r="A63" s="682"/>
      <c r="B63" s="294">
        <v>1</v>
      </c>
      <c r="C63" s="295" t="s">
        <v>20</v>
      </c>
      <c r="D63" s="294">
        <v>1</v>
      </c>
      <c r="E63" s="295" t="s">
        <v>51</v>
      </c>
      <c r="F63" s="294">
        <v>1</v>
      </c>
      <c r="G63" s="295" t="s">
        <v>29</v>
      </c>
      <c r="H63" s="294">
        <v>1</v>
      </c>
      <c r="I63" s="295" t="s">
        <v>4</v>
      </c>
      <c r="J63" s="17">
        <v>1</v>
      </c>
      <c r="K63" s="18"/>
      <c r="L63" s="330"/>
      <c r="R63" s="415"/>
    </row>
    <row r="64" spans="1:18" s="321" customFormat="1" ht="18.75">
      <c r="A64" s="682"/>
      <c r="B64" s="294">
        <v>2</v>
      </c>
      <c r="C64" s="295" t="s">
        <v>53</v>
      </c>
      <c r="D64" s="294">
        <v>2</v>
      </c>
      <c r="E64" s="295" t="s">
        <v>75</v>
      </c>
      <c r="F64" s="294">
        <v>2</v>
      </c>
      <c r="G64" s="295" t="s">
        <v>305</v>
      </c>
      <c r="H64" s="294">
        <v>2</v>
      </c>
      <c r="I64" s="295" t="s">
        <v>61</v>
      </c>
      <c r="J64" s="17">
        <v>2</v>
      </c>
      <c r="K64" s="18"/>
      <c r="L64" s="323"/>
      <c r="R64" s="415"/>
    </row>
    <row r="65" spans="1:18" s="321" customFormat="1" ht="18.75">
      <c r="A65" s="682"/>
      <c r="B65" s="294">
        <v>3</v>
      </c>
      <c r="C65" s="295" t="s">
        <v>29</v>
      </c>
      <c r="D65" s="294">
        <v>3</v>
      </c>
      <c r="E65" s="295" t="s">
        <v>18</v>
      </c>
      <c r="F65" s="294">
        <v>3</v>
      </c>
      <c r="G65" s="295" t="s">
        <v>118</v>
      </c>
      <c r="H65" s="294">
        <v>3</v>
      </c>
      <c r="I65" s="295" t="s">
        <v>20</v>
      </c>
      <c r="J65" s="17">
        <v>3</v>
      </c>
      <c r="K65" s="18"/>
      <c r="L65" s="323"/>
      <c r="R65" s="415"/>
    </row>
    <row r="66" spans="1:18" s="321" customFormat="1" ht="19.5" thickBot="1">
      <c r="A66" s="682"/>
      <c r="B66" s="294">
        <v>4</v>
      </c>
      <c r="C66" s="295" t="s">
        <v>4</v>
      </c>
      <c r="D66" s="294">
        <v>4</v>
      </c>
      <c r="E66" s="295" t="s">
        <v>48</v>
      </c>
      <c r="F66" s="294">
        <v>4</v>
      </c>
      <c r="G66" s="295" t="s">
        <v>76</v>
      </c>
      <c r="H66" s="294">
        <v>4</v>
      </c>
      <c r="I66" s="295" t="s">
        <v>60</v>
      </c>
      <c r="J66" s="17">
        <v>4</v>
      </c>
      <c r="K66" s="18"/>
      <c r="R66" s="415"/>
    </row>
    <row r="67" spans="1:18" s="321" customFormat="1" ht="18">
      <c r="A67" s="682"/>
      <c r="B67" s="685">
        <v>0.72916666666666663</v>
      </c>
      <c r="C67" s="686"/>
      <c r="D67" s="685">
        <v>0.72916666666666663</v>
      </c>
      <c r="E67" s="686"/>
      <c r="F67" s="685">
        <v>0.72916666666666663</v>
      </c>
      <c r="G67" s="686"/>
      <c r="H67" s="685">
        <v>0.72916666666666663</v>
      </c>
      <c r="I67" s="686"/>
      <c r="J67" s="474">
        <v>0.72916666666666663</v>
      </c>
      <c r="K67" s="440"/>
      <c r="R67" s="415"/>
    </row>
    <row r="68" spans="1:18" s="321" customFormat="1" ht="18.75">
      <c r="A68" s="682"/>
      <c r="B68" s="294">
        <v>1</v>
      </c>
      <c r="C68" s="295" t="s">
        <v>71</v>
      </c>
      <c r="D68" s="294">
        <v>1</v>
      </c>
      <c r="E68" s="295" t="s">
        <v>308</v>
      </c>
      <c r="F68" s="294">
        <v>1</v>
      </c>
      <c r="G68" s="295" t="s">
        <v>41</v>
      </c>
      <c r="H68" s="294">
        <v>1</v>
      </c>
      <c r="I68" s="295" t="s">
        <v>53</v>
      </c>
      <c r="J68" s="17">
        <v>1</v>
      </c>
      <c r="K68" s="18"/>
      <c r="R68" s="415"/>
    </row>
    <row r="69" spans="1:18" s="321" customFormat="1" ht="18.75">
      <c r="A69" s="682"/>
      <c r="B69" s="294">
        <v>2</v>
      </c>
      <c r="C69" s="295" t="s">
        <v>65</v>
      </c>
      <c r="D69" s="294">
        <v>2</v>
      </c>
      <c r="E69" s="295" t="s">
        <v>78</v>
      </c>
      <c r="F69" s="294">
        <v>2</v>
      </c>
      <c r="G69" s="295" t="s">
        <v>44</v>
      </c>
      <c r="H69" s="294">
        <v>2</v>
      </c>
      <c r="I69" s="295" t="s">
        <v>63</v>
      </c>
      <c r="J69" s="17">
        <v>2</v>
      </c>
      <c r="K69" s="18"/>
      <c r="R69" s="415"/>
    </row>
    <row r="70" spans="1:18" s="321" customFormat="1" ht="18.75">
      <c r="A70" s="682"/>
      <c r="B70" s="294">
        <v>3</v>
      </c>
      <c r="C70" s="295" t="s">
        <v>64</v>
      </c>
      <c r="D70" s="294">
        <v>3</v>
      </c>
      <c r="E70" s="295" t="s">
        <v>76</v>
      </c>
      <c r="F70" s="294">
        <v>3</v>
      </c>
      <c r="G70" s="295" t="s">
        <v>75</v>
      </c>
      <c r="H70" s="294">
        <v>3</v>
      </c>
      <c r="I70" s="295" t="s">
        <v>169</v>
      </c>
      <c r="J70" s="17">
        <v>3</v>
      </c>
      <c r="K70" s="18"/>
      <c r="R70" s="415"/>
    </row>
    <row r="71" spans="1:18" s="321" customFormat="1" ht="19.5" thickBot="1">
      <c r="A71" s="682"/>
      <c r="B71" s="294">
        <v>4</v>
      </c>
      <c r="C71" s="295" t="s">
        <v>59</v>
      </c>
      <c r="D71" s="294">
        <v>4</v>
      </c>
      <c r="E71" s="295" t="s">
        <v>22</v>
      </c>
      <c r="F71" s="294">
        <v>4</v>
      </c>
      <c r="G71" s="295" t="s">
        <v>6</v>
      </c>
      <c r="H71" s="294">
        <v>4</v>
      </c>
      <c r="I71" s="295" t="s">
        <v>41</v>
      </c>
      <c r="J71" s="17">
        <v>4</v>
      </c>
      <c r="K71" s="18"/>
      <c r="R71" s="415"/>
    </row>
    <row r="72" spans="1:18" s="321" customFormat="1" ht="18">
      <c r="A72" s="682"/>
      <c r="B72" s="685">
        <v>0.79166666666666663</v>
      </c>
      <c r="C72" s="686"/>
      <c r="D72" s="685">
        <v>0.79166666666666663</v>
      </c>
      <c r="E72" s="686"/>
      <c r="F72" s="685">
        <v>0.79166666666666663</v>
      </c>
      <c r="G72" s="686"/>
      <c r="H72" s="685">
        <v>0.79166666666666663</v>
      </c>
      <c r="I72" s="686"/>
      <c r="J72" s="474">
        <v>0.79166666666666663</v>
      </c>
      <c r="K72" s="440"/>
      <c r="R72" s="415"/>
    </row>
    <row r="73" spans="1:18" s="321" customFormat="1" ht="18.75">
      <c r="A73" s="682"/>
      <c r="B73" s="294">
        <v>1</v>
      </c>
      <c r="C73" s="295" t="s">
        <v>208</v>
      </c>
      <c r="D73" s="294">
        <v>1</v>
      </c>
      <c r="E73" s="295" t="s">
        <v>61</v>
      </c>
      <c r="F73" s="294">
        <v>1</v>
      </c>
      <c r="G73" s="295" t="s">
        <v>18</v>
      </c>
      <c r="H73" s="294">
        <v>1</v>
      </c>
      <c r="I73" s="295" t="s">
        <v>7</v>
      </c>
      <c r="J73" s="17">
        <v>1</v>
      </c>
      <c r="K73" s="18"/>
      <c r="R73" s="415"/>
    </row>
    <row r="74" spans="1:18" s="321" customFormat="1" ht="18.75">
      <c r="A74" s="682"/>
      <c r="B74" s="294">
        <v>2</v>
      </c>
      <c r="C74" s="327" t="s">
        <v>308</v>
      </c>
      <c r="D74" s="294">
        <v>2</v>
      </c>
      <c r="E74" s="295" t="s">
        <v>44</v>
      </c>
      <c r="F74" s="294">
        <v>2</v>
      </c>
      <c r="G74" s="295" t="s">
        <v>66</v>
      </c>
      <c r="H74" s="294">
        <v>2</v>
      </c>
      <c r="I74" s="295" t="s">
        <v>308</v>
      </c>
      <c r="J74" s="17">
        <v>2</v>
      </c>
      <c r="K74" s="18"/>
      <c r="R74" s="415"/>
    </row>
    <row r="75" spans="1:18" s="321" customFormat="1" ht="18.75">
      <c r="A75" s="682"/>
      <c r="B75" s="294">
        <v>3</v>
      </c>
      <c r="C75" s="327" t="s">
        <v>7</v>
      </c>
      <c r="D75" s="294">
        <v>3</v>
      </c>
      <c r="E75" s="295" t="s">
        <v>53</v>
      </c>
      <c r="F75" s="294">
        <v>3</v>
      </c>
      <c r="G75" s="295" t="s">
        <v>308</v>
      </c>
      <c r="H75" s="294">
        <v>3</v>
      </c>
      <c r="I75" s="295" t="s">
        <v>118</v>
      </c>
      <c r="J75" s="17">
        <v>3</v>
      </c>
      <c r="K75" s="18"/>
      <c r="R75" s="415"/>
    </row>
    <row r="76" spans="1:18" s="321" customFormat="1" ht="19.5" thickBot="1">
      <c r="A76" s="683"/>
      <c r="B76" s="307">
        <v>4</v>
      </c>
      <c r="C76" s="308" t="s">
        <v>6</v>
      </c>
      <c r="D76" s="307">
        <v>4</v>
      </c>
      <c r="E76" s="295" t="s">
        <v>60</v>
      </c>
      <c r="F76" s="307">
        <v>4</v>
      </c>
      <c r="G76" s="295" t="s">
        <v>22</v>
      </c>
      <c r="H76" s="307">
        <v>4</v>
      </c>
      <c r="I76" s="295" t="s">
        <v>208</v>
      </c>
      <c r="J76" s="393">
        <v>4</v>
      </c>
      <c r="K76" s="394"/>
      <c r="R76" s="415"/>
    </row>
    <row r="77" spans="1:18">
      <c r="J77" s="305"/>
      <c r="K77" s="305"/>
    </row>
    <row r="78" spans="1:18">
      <c r="B78" s="57" t="s">
        <v>274</v>
      </c>
      <c r="C78" s="53" t="s">
        <v>275</v>
      </c>
    </row>
    <row r="79" spans="1:18">
      <c r="B79" s="57" t="s">
        <v>272</v>
      </c>
      <c r="C79" s="400" t="s">
        <v>11</v>
      </c>
    </row>
    <row r="80" spans="1:18">
      <c r="B80" s="57" t="s">
        <v>272</v>
      </c>
      <c r="C80" s="400" t="s">
        <v>280</v>
      </c>
    </row>
    <row r="81" spans="1:11" s="292" customFormat="1">
      <c r="A81" s="306"/>
      <c r="B81" s="57" t="s">
        <v>272</v>
      </c>
      <c r="C81" s="413" t="s">
        <v>12</v>
      </c>
      <c r="D81" s="303"/>
      <c r="E81" s="304"/>
      <c r="F81" s="303"/>
      <c r="G81" s="304"/>
      <c r="H81" s="303"/>
      <c r="I81" s="304"/>
      <c r="J81" s="303"/>
      <c r="K81" s="304"/>
    </row>
    <row r="82" spans="1:11" s="292" customFormat="1">
      <c r="A82" s="306"/>
      <c r="B82" s="57" t="s">
        <v>273</v>
      </c>
      <c r="C82" s="400" t="s">
        <v>6</v>
      </c>
      <c r="D82" s="303"/>
      <c r="E82" s="304"/>
      <c r="F82" s="303"/>
      <c r="G82" s="304"/>
      <c r="H82" s="303"/>
      <c r="I82" s="304"/>
      <c r="J82" s="303"/>
      <c r="K82" s="304"/>
    </row>
    <row r="83" spans="1:11" s="292" customFormat="1">
      <c r="B83" s="57" t="s">
        <v>272</v>
      </c>
      <c r="C83" s="318" t="s">
        <v>14</v>
      </c>
      <c r="D83" s="303"/>
      <c r="E83" s="304"/>
    </row>
    <row r="84" spans="1:11" s="292" customFormat="1">
      <c r="B84" s="57" t="s">
        <v>272</v>
      </c>
      <c r="C84" s="400" t="s">
        <v>15</v>
      </c>
      <c r="D84" s="303"/>
      <c r="E84" s="304" t="s">
        <v>205</v>
      </c>
    </row>
    <row r="85" spans="1:11" s="292" customFormat="1">
      <c r="B85" s="57" t="s">
        <v>273</v>
      </c>
      <c r="C85" s="413" t="s">
        <v>16</v>
      </c>
      <c r="D85" s="303"/>
      <c r="E85" s="304"/>
    </row>
    <row r="86" spans="1:11" s="292" customFormat="1">
      <c r="B86" s="57" t="s">
        <v>273</v>
      </c>
      <c r="C86" s="318" t="s">
        <v>17</v>
      </c>
      <c r="D86" s="303"/>
      <c r="E86" s="304"/>
    </row>
    <row r="87" spans="1:11" s="292" customFormat="1">
      <c r="B87" s="57" t="s">
        <v>272</v>
      </c>
      <c r="C87" s="400" t="s">
        <v>18</v>
      </c>
      <c r="D87" s="303"/>
      <c r="E87" s="304" t="s">
        <v>205</v>
      </c>
    </row>
    <row r="88" spans="1:11" s="292" customFormat="1">
      <c r="B88" s="57" t="s">
        <v>273</v>
      </c>
      <c r="C88" s="400" t="s">
        <v>19</v>
      </c>
      <c r="D88" s="303"/>
      <c r="E88" s="304"/>
    </row>
    <row r="89" spans="1:11" s="292" customFormat="1">
      <c r="B89" s="57" t="s">
        <v>272</v>
      </c>
      <c r="C89" s="400" t="s">
        <v>20</v>
      </c>
      <c r="D89" s="303"/>
      <c r="E89" s="304" t="s">
        <v>205</v>
      </c>
    </row>
    <row r="90" spans="1:11" s="292" customFormat="1">
      <c r="B90" s="57" t="s">
        <v>272</v>
      </c>
      <c r="C90" s="400" t="s">
        <v>308</v>
      </c>
      <c r="D90" s="303"/>
      <c r="E90" s="304"/>
    </row>
    <row r="91" spans="1:11" s="292" customFormat="1">
      <c r="B91" s="57" t="s">
        <v>273</v>
      </c>
      <c r="C91" s="400" t="s">
        <v>22</v>
      </c>
      <c r="D91" s="303"/>
      <c r="E91" s="304"/>
    </row>
    <row r="92" spans="1:11" s="292" customFormat="1">
      <c r="B92" s="57" t="s">
        <v>272</v>
      </c>
      <c r="C92" s="400" t="s">
        <v>23</v>
      </c>
      <c r="D92" s="303"/>
      <c r="E92" s="304" t="s">
        <v>281</v>
      </c>
    </row>
    <row r="93" spans="1:11" s="292" customFormat="1">
      <c r="B93" s="57" t="s">
        <v>272</v>
      </c>
      <c r="C93" s="400" t="s">
        <v>24</v>
      </c>
      <c r="D93" s="303"/>
      <c r="E93" s="304" t="s">
        <v>281</v>
      </c>
    </row>
    <row r="94" spans="1:11" s="292" customFormat="1">
      <c r="B94" s="57" t="s">
        <v>272</v>
      </c>
      <c r="C94" s="400" t="s">
        <v>25</v>
      </c>
      <c r="D94" s="303"/>
      <c r="E94" s="304"/>
    </row>
    <row r="95" spans="1:11" s="292" customFormat="1">
      <c r="B95" s="57" t="s">
        <v>273</v>
      </c>
      <c r="C95" s="400" t="s">
        <v>26</v>
      </c>
      <c r="D95" s="303"/>
      <c r="E95" s="304"/>
    </row>
    <row r="96" spans="1:11" s="292" customFormat="1">
      <c r="B96" s="57" t="s">
        <v>272</v>
      </c>
      <c r="C96" s="400" t="s">
        <v>27</v>
      </c>
      <c r="D96" s="303"/>
      <c r="E96" s="304"/>
    </row>
    <row r="97" spans="2:5" s="292" customFormat="1">
      <c r="B97" s="57" t="s">
        <v>272</v>
      </c>
      <c r="C97" s="400" t="s">
        <v>28</v>
      </c>
      <c r="D97" s="303"/>
      <c r="E97" s="304"/>
    </row>
    <row r="98" spans="2:5" s="292" customFormat="1">
      <c r="B98" s="57" t="s">
        <v>272</v>
      </c>
      <c r="C98" s="400" t="s">
        <v>29</v>
      </c>
      <c r="D98" s="303"/>
      <c r="E98" s="304" t="s">
        <v>205</v>
      </c>
    </row>
    <row r="99" spans="2:5" s="292" customFormat="1">
      <c r="B99" s="57" t="s">
        <v>272</v>
      </c>
      <c r="C99" s="400" t="s">
        <v>2</v>
      </c>
      <c r="D99" s="303"/>
      <c r="E99" s="304"/>
    </row>
    <row r="100" spans="2:5" s="292" customFormat="1">
      <c r="B100" s="57" t="s">
        <v>272</v>
      </c>
      <c r="C100" s="400" t="s">
        <v>43</v>
      </c>
      <c r="D100" s="303"/>
      <c r="E100" s="304" t="s">
        <v>281</v>
      </c>
    </row>
    <row r="101" spans="2:5" s="292" customFormat="1">
      <c r="B101" s="57" t="s">
        <v>272</v>
      </c>
      <c r="C101" s="318" t="s">
        <v>30</v>
      </c>
      <c r="D101" s="303"/>
      <c r="E101" s="304" t="s">
        <v>205</v>
      </c>
    </row>
    <row r="102" spans="2:5" s="292" customFormat="1">
      <c r="B102" s="57" t="s">
        <v>272</v>
      </c>
      <c r="C102" s="400" t="s">
        <v>62</v>
      </c>
      <c r="D102" s="303"/>
      <c r="E102" s="304" t="s">
        <v>281</v>
      </c>
    </row>
    <row r="103" spans="2:5" s="292" customFormat="1">
      <c r="B103" s="57" t="s">
        <v>272</v>
      </c>
      <c r="C103" s="400" t="s">
        <v>31</v>
      </c>
      <c r="D103" s="303"/>
      <c r="E103" s="304" t="s">
        <v>205</v>
      </c>
    </row>
    <row r="104" spans="2:5" s="292" customFormat="1">
      <c r="B104" s="57" t="s">
        <v>272</v>
      </c>
      <c r="C104" s="400" t="s">
        <v>112</v>
      </c>
      <c r="D104" s="303"/>
      <c r="E104" s="304"/>
    </row>
    <row r="105" spans="2:5" s="292" customFormat="1">
      <c r="B105" s="57" t="s">
        <v>273</v>
      </c>
      <c r="C105" s="400" t="s">
        <v>59</v>
      </c>
      <c r="D105" s="303"/>
      <c r="E105" s="304"/>
    </row>
    <row r="106" spans="2:5" s="292" customFormat="1">
      <c r="B106" s="57" t="s">
        <v>272</v>
      </c>
      <c r="C106" s="400" t="s">
        <v>32</v>
      </c>
      <c r="D106" s="303"/>
      <c r="E106" s="304" t="s">
        <v>205</v>
      </c>
    </row>
    <row r="107" spans="2:5" s="292" customFormat="1">
      <c r="B107" s="57" t="s">
        <v>273</v>
      </c>
      <c r="C107" s="400" t="s">
        <v>4</v>
      </c>
      <c r="D107" s="303"/>
      <c r="E107" s="304" t="s">
        <v>205</v>
      </c>
    </row>
    <row r="108" spans="2:5" s="292" customFormat="1">
      <c r="B108" s="57" t="s">
        <v>272</v>
      </c>
      <c r="C108" s="400" t="s">
        <v>33</v>
      </c>
      <c r="D108" s="303"/>
      <c r="E108" s="304"/>
    </row>
    <row r="109" spans="2:5" s="292" customFormat="1">
      <c r="B109" s="57" t="s">
        <v>272</v>
      </c>
      <c r="C109" s="400" t="s">
        <v>3</v>
      </c>
      <c r="D109" s="303"/>
      <c r="E109" s="304" t="s">
        <v>281</v>
      </c>
    </row>
    <row r="110" spans="2:5" s="292" customFormat="1">
      <c r="B110" s="57" t="s">
        <v>272</v>
      </c>
      <c r="C110" s="318" t="s">
        <v>34</v>
      </c>
      <c r="D110" s="303"/>
      <c r="E110" s="304"/>
    </row>
    <row r="111" spans="2:5" s="292" customFormat="1">
      <c r="B111" s="57" t="s">
        <v>272</v>
      </c>
      <c r="C111" s="400" t="s">
        <v>35</v>
      </c>
      <c r="D111" s="303"/>
      <c r="E111" s="304"/>
    </row>
    <row r="112" spans="2:5" s="292" customFormat="1">
      <c r="B112" s="57" t="s">
        <v>272</v>
      </c>
      <c r="C112" s="400" t="s">
        <v>8</v>
      </c>
      <c r="D112" s="303"/>
      <c r="E112" s="304"/>
    </row>
    <row r="113" spans="2:5" s="292" customFormat="1">
      <c r="B113" s="57" t="s">
        <v>272</v>
      </c>
      <c r="C113" s="400" t="s">
        <v>36</v>
      </c>
      <c r="D113" s="303"/>
      <c r="E113" s="304"/>
    </row>
    <row r="114" spans="2:5" s="292" customFormat="1">
      <c r="B114" s="57" t="s">
        <v>272</v>
      </c>
      <c r="C114" s="400" t="s">
        <v>5</v>
      </c>
      <c r="D114" s="303"/>
      <c r="E114" s="304" t="s">
        <v>281</v>
      </c>
    </row>
    <row r="115" spans="2:5" s="292" customFormat="1">
      <c r="B115" s="57" t="s">
        <v>273</v>
      </c>
      <c r="C115" s="400" t="s">
        <v>37</v>
      </c>
    </row>
    <row r="116" spans="2:5" s="292" customFormat="1">
      <c r="B116" s="57" t="s">
        <v>272</v>
      </c>
      <c r="C116" s="400" t="s">
        <v>7</v>
      </c>
    </row>
    <row r="117" spans="2:5" s="292" customFormat="1">
      <c r="B117" s="57" t="s">
        <v>273</v>
      </c>
      <c r="C117" s="400" t="s">
        <v>46</v>
      </c>
    </row>
    <row r="118" spans="2:5" s="292" customFormat="1">
      <c r="B118" s="57" t="s">
        <v>272</v>
      </c>
      <c r="C118" s="400" t="s">
        <v>40</v>
      </c>
    </row>
    <row r="119" spans="2:5" s="292" customFormat="1">
      <c r="B119" s="57" t="s">
        <v>272</v>
      </c>
      <c r="C119" s="400" t="s">
        <v>65</v>
      </c>
    </row>
    <row r="120" spans="2:5" s="292" customFormat="1">
      <c r="B120" s="57" t="s">
        <v>272</v>
      </c>
      <c r="C120" s="400" t="s">
        <v>41</v>
      </c>
    </row>
  </sheetData>
  <autoFilter ref="B78:E120"/>
  <mergeCells count="123">
    <mergeCell ref="H62:I62"/>
    <mergeCell ref="J62:K62"/>
    <mergeCell ref="A56:A76"/>
    <mergeCell ref="B56:C56"/>
    <mergeCell ref="D56:E56"/>
    <mergeCell ref="F56:G56"/>
    <mergeCell ref="H56:I56"/>
    <mergeCell ref="J56:K56"/>
    <mergeCell ref="B57:C57"/>
    <mergeCell ref="D57:E57"/>
    <mergeCell ref="F57:G57"/>
    <mergeCell ref="H57:I57"/>
    <mergeCell ref="B67:C67"/>
    <mergeCell ref="D67:E67"/>
    <mergeCell ref="F67:G67"/>
    <mergeCell ref="H67:I67"/>
    <mergeCell ref="J67:K67"/>
    <mergeCell ref="B72:C72"/>
    <mergeCell ref="D72:E72"/>
    <mergeCell ref="F72:G72"/>
    <mergeCell ref="H72:I72"/>
    <mergeCell ref="J72:K72"/>
    <mergeCell ref="J57:K57"/>
    <mergeCell ref="B62:C62"/>
    <mergeCell ref="A46:A55"/>
    <mergeCell ref="B46:C46"/>
    <mergeCell ref="D46:E46"/>
    <mergeCell ref="F46:G46"/>
    <mergeCell ref="H46:I46"/>
    <mergeCell ref="J46:K46"/>
    <mergeCell ref="B47:C47"/>
    <mergeCell ref="D47:E47"/>
    <mergeCell ref="F47:G47"/>
    <mergeCell ref="H47:I47"/>
    <mergeCell ref="D62:E62"/>
    <mergeCell ref="F62:G62"/>
    <mergeCell ref="J40:K40"/>
    <mergeCell ref="B43:C43"/>
    <mergeCell ref="D43:E43"/>
    <mergeCell ref="F43:G43"/>
    <mergeCell ref="H43:I43"/>
    <mergeCell ref="J43:K43"/>
    <mergeCell ref="A39:A45"/>
    <mergeCell ref="B39:C39"/>
    <mergeCell ref="D39:E39"/>
    <mergeCell ref="F39:G39"/>
    <mergeCell ref="H39:I39"/>
    <mergeCell ref="J39:K39"/>
    <mergeCell ref="B40:C40"/>
    <mergeCell ref="D40:E40"/>
    <mergeCell ref="F40:G40"/>
    <mergeCell ref="H40:I40"/>
    <mergeCell ref="J47:K47"/>
    <mergeCell ref="B51:C51"/>
    <mergeCell ref="D51:E51"/>
    <mergeCell ref="F51:G51"/>
    <mergeCell ref="H51:I51"/>
    <mergeCell ref="J51:K51"/>
    <mergeCell ref="J31:K31"/>
    <mergeCell ref="B35:C35"/>
    <mergeCell ref="D35:E35"/>
    <mergeCell ref="F35:G35"/>
    <mergeCell ref="H35:I35"/>
    <mergeCell ref="J35:K35"/>
    <mergeCell ref="A30:A38"/>
    <mergeCell ref="B30:C30"/>
    <mergeCell ref="D30:E30"/>
    <mergeCell ref="F30:G30"/>
    <mergeCell ref="H30:I30"/>
    <mergeCell ref="J30:K30"/>
    <mergeCell ref="B31:C31"/>
    <mergeCell ref="D31:E31"/>
    <mergeCell ref="F31:G31"/>
    <mergeCell ref="H31:I31"/>
    <mergeCell ref="J22:K22"/>
    <mergeCell ref="B26:C26"/>
    <mergeCell ref="D26:E26"/>
    <mergeCell ref="F26:G26"/>
    <mergeCell ref="H26:I26"/>
    <mergeCell ref="J26:K26"/>
    <mergeCell ref="A21:A29"/>
    <mergeCell ref="B21:C21"/>
    <mergeCell ref="D21:E21"/>
    <mergeCell ref="F21:G21"/>
    <mergeCell ref="H21:I21"/>
    <mergeCell ref="J21:K21"/>
    <mergeCell ref="B22:C22"/>
    <mergeCell ref="D22:E22"/>
    <mergeCell ref="F22:G22"/>
    <mergeCell ref="H22:I22"/>
    <mergeCell ref="J15:K15"/>
    <mergeCell ref="B18:C18"/>
    <mergeCell ref="D18:E18"/>
    <mergeCell ref="F18:G18"/>
    <mergeCell ref="H18:I18"/>
    <mergeCell ref="J18:K18"/>
    <mergeCell ref="A14:A20"/>
    <mergeCell ref="B14:C14"/>
    <mergeCell ref="D14:E14"/>
    <mergeCell ref="F14:G14"/>
    <mergeCell ref="H14:I14"/>
    <mergeCell ref="J14:K14"/>
    <mergeCell ref="B15:C15"/>
    <mergeCell ref="D15:E15"/>
    <mergeCell ref="F15:G15"/>
    <mergeCell ref="H15:I15"/>
    <mergeCell ref="H6:I6"/>
    <mergeCell ref="J6:K6"/>
    <mergeCell ref="B10:C10"/>
    <mergeCell ref="D10:E10"/>
    <mergeCell ref="F10:G10"/>
    <mergeCell ref="H10:I10"/>
    <mergeCell ref="J10:K10"/>
    <mergeCell ref="G2:K3"/>
    <mergeCell ref="A5:A13"/>
    <mergeCell ref="B5:C5"/>
    <mergeCell ref="D5:E5"/>
    <mergeCell ref="F5:G5"/>
    <mergeCell ref="H5:I5"/>
    <mergeCell ref="J5:K5"/>
    <mergeCell ref="B6:C6"/>
    <mergeCell ref="D6:E6"/>
    <mergeCell ref="F6:G6"/>
  </mergeCells>
  <printOptions horizontalCentered="1"/>
  <pageMargins left="0.51181102362204722" right="0.51181102362204722" top="0.55118110236220474" bottom="0.55118110236220474" header="0.31496062992125984" footer="0.31496062992125984"/>
  <pageSetup scale="57" orientation="portrait" horizontalDpi="0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66"/>
  <sheetViews>
    <sheetView topLeftCell="B1" workbookViewId="0">
      <selection activeCell="C28" sqref="C28"/>
    </sheetView>
  </sheetViews>
  <sheetFormatPr baseColWidth="10" defaultColWidth="11.42578125" defaultRowHeight="14.25"/>
  <cols>
    <col min="1" max="1" width="3.28515625" style="334" hidden="1" customWidth="1"/>
    <col min="2" max="2" width="28" style="422" bestFit="1" customWidth="1"/>
    <col min="3" max="3" width="59.7109375" style="2" customWidth="1"/>
    <col min="4" max="16384" width="11.42578125" style="2"/>
  </cols>
  <sheetData>
    <row r="3" spans="1:3">
      <c r="C3" s="430" t="s">
        <v>321</v>
      </c>
    </row>
    <row r="5" spans="1:3" s="418" customFormat="1">
      <c r="A5" s="348"/>
      <c r="B5" s="361" t="s">
        <v>10</v>
      </c>
      <c r="C5" s="421" t="s">
        <v>316</v>
      </c>
    </row>
    <row r="6" spans="1:3" ht="30" customHeight="1">
      <c r="A6" s="345">
        <v>1</v>
      </c>
      <c r="B6" s="423" t="s">
        <v>169</v>
      </c>
      <c r="C6" s="346"/>
    </row>
    <row r="7" spans="1:3" ht="30" customHeight="1">
      <c r="A7" s="345">
        <v>2</v>
      </c>
      <c r="B7" s="423" t="s">
        <v>11</v>
      </c>
      <c r="C7" s="346"/>
    </row>
    <row r="8" spans="1:3" ht="30" customHeight="1">
      <c r="A8" s="345">
        <v>3</v>
      </c>
      <c r="B8" s="423" t="s">
        <v>12</v>
      </c>
      <c r="C8" s="429"/>
    </row>
    <row r="9" spans="1:3" ht="30" customHeight="1">
      <c r="A9" s="345">
        <v>4</v>
      </c>
      <c r="B9" s="423" t="s">
        <v>6</v>
      </c>
      <c r="C9" s="346"/>
    </row>
    <row r="10" spans="1:3" ht="30" customHeight="1">
      <c r="A10" s="345">
        <v>6</v>
      </c>
      <c r="B10" s="423" t="s">
        <v>14</v>
      </c>
      <c r="C10" s="429"/>
    </row>
    <row r="11" spans="1:3" ht="30" customHeight="1">
      <c r="A11" s="345">
        <v>7</v>
      </c>
      <c r="B11" s="423" t="s">
        <v>15</v>
      </c>
      <c r="C11" s="346"/>
    </row>
    <row r="12" spans="1:3" ht="30" customHeight="1">
      <c r="A12" s="345">
        <v>8</v>
      </c>
      <c r="B12" s="423" t="s">
        <v>16</v>
      </c>
      <c r="C12" s="429"/>
    </row>
    <row r="13" spans="1:3" ht="30" customHeight="1">
      <c r="A13" s="345">
        <v>9</v>
      </c>
      <c r="B13" s="423" t="s">
        <v>17</v>
      </c>
      <c r="C13" s="429"/>
    </row>
    <row r="14" spans="1:3" ht="30" customHeight="1">
      <c r="A14" s="345">
        <v>10</v>
      </c>
      <c r="B14" s="423" t="s">
        <v>18</v>
      </c>
      <c r="C14" s="346"/>
    </row>
    <row r="15" spans="1:3" ht="30" customHeight="1">
      <c r="A15" s="345">
        <v>11</v>
      </c>
      <c r="B15" s="423" t="s">
        <v>19</v>
      </c>
      <c r="C15" s="346"/>
    </row>
    <row r="16" spans="1:3" ht="30" customHeight="1">
      <c r="A16" s="345">
        <v>12</v>
      </c>
      <c r="B16" s="423" t="s">
        <v>20</v>
      </c>
      <c r="C16" s="346"/>
    </row>
    <row r="17" spans="1:3" ht="30" customHeight="1">
      <c r="A17" s="345">
        <v>13</v>
      </c>
      <c r="B17" s="423" t="s">
        <v>21</v>
      </c>
      <c r="C17" s="346"/>
    </row>
    <row r="18" spans="1:3" ht="30" customHeight="1">
      <c r="A18" s="345">
        <v>14</v>
      </c>
      <c r="B18" s="423" t="s">
        <v>22</v>
      </c>
      <c r="C18" s="429"/>
    </row>
    <row r="19" spans="1:3" ht="30" customHeight="1">
      <c r="A19" s="345">
        <v>15</v>
      </c>
      <c r="B19" s="423" t="s">
        <v>23</v>
      </c>
      <c r="C19" s="346"/>
    </row>
    <row r="20" spans="1:3" ht="30" customHeight="1">
      <c r="A20" s="345">
        <v>16</v>
      </c>
      <c r="B20" s="423" t="s">
        <v>24</v>
      </c>
      <c r="C20" s="346"/>
    </row>
    <row r="21" spans="1:3" ht="30" customHeight="1">
      <c r="A21" s="345">
        <v>17</v>
      </c>
      <c r="B21" s="423" t="s">
        <v>25</v>
      </c>
      <c r="C21" s="346"/>
    </row>
    <row r="22" spans="1:3" ht="30" customHeight="1">
      <c r="A22" s="345">
        <v>18</v>
      </c>
      <c r="B22" s="423" t="s">
        <v>26</v>
      </c>
      <c r="C22" s="346"/>
    </row>
    <row r="23" spans="1:3" ht="30" customHeight="1">
      <c r="A23" s="345">
        <v>19</v>
      </c>
      <c r="B23" s="423" t="s">
        <v>27</v>
      </c>
      <c r="C23" s="346"/>
    </row>
    <row r="24" spans="1:3" ht="30" customHeight="1">
      <c r="A24" s="345">
        <v>20</v>
      </c>
      <c r="B24" s="423" t="s">
        <v>208</v>
      </c>
      <c r="C24" s="346"/>
    </row>
    <row r="25" spans="1:3" ht="30" customHeight="1">
      <c r="A25" s="345">
        <v>21</v>
      </c>
      <c r="B25" s="423" t="s">
        <v>29</v>
      </c>
      <c r="C25" s="346"/>
    </row>
    <row r="26" spans="1:3" ht="30" customHeight="1">
      <c r="A26" s="345">
        <v>22</v>
      </c>
      <c r="B26" s="423" t="s">
        <v>2</v>
      </c>
      <c r="C26" s="346"/>
    </row>
    <row r="27" spans="1:3" ht="30" customHeight="1">
      <c r="A27" s="345">
        <v>23</v>
      </c>
      <c r="B27" s="423" t="s">
        <v>43</v>
      </c>
      <c r="C27" s="346"/>
    </row>
    <row r="28" spans="1:3" ht="30" customHeight="1">
      <c r="A28" s="345">
        <v>24</v>
      </c>
      <c r="B28" s="423" t="s">
        <v>30</v>
      </c>
      <c r="C28" s="429"/>
    </row>
    <row r="29" spans="1:3" ht="30" customHeight="1">
      <c r="A29" s="345">
        <v>25</v>
      </c>
      <c r="B29" s="423" t="s">
        <v>62</v>
      </c>
      <c r="C29" s="346"/>
    </row>
    <row r="30" spans="1:3" ht="30" customHeight="1">
      <c r="A30" s="345">
        <v>26</v>
      </c>
      <c r="B30" s="423" t="s">
        <v>31</v>
      </c>
      <c r="C30" s="346"/>
    </row>
    <row r="31" spans="1:3" ht="30" customHeight="1">
      <c r="A31" s="345">
        <v>27</v>
      </c>
      <c r="B31" s="423" t="s">
        <v>112</v>
      </c>
      <c r="C31" s="346"/>
    </row>
    <row r="32" spans="1:3" ht="30" customHeight="1">
      <c r="A32" s="345">
        <v>28</v>
      </c>
      <c r="B32" s="423" t="s">
        <v>59</v>
      </c>
      <c r="C32" s="429"/>
    </row>
    <row r="33" spans="1:3" ht="30" customHeight="1">
      <c r="A33" s="345">
        <v>29</v>
      </c>
      <c r="B33" s="423" t="s">
        <v>32</v>
      </c>
      <c r="C33" s="346"/>
    </row>
    <row r="34" spans="1:3" ht="30" customHeight="1">
      <c r="A34" s="345">
        <v>30</v>
      </c>
      <c r="B34" s="423" t="s">
        <v>4</v>
      </c>
      <c r="C34" s="346"/>
    </row>
    <row r="35" spans="1:3" ht="30" customHeight="1">
      <c r="A35" s="345">
        <v>31</v>
      </c>
      <c r="B35" s="423" t="s">
        <v>33</v>
      </c>
      <c r="C35" s="429"/>
    </row>
    <row r="36" spans="1:3" ht="30" customHeight="1">
      <c r="A36" s="345">
        <v>32</v>
      </c>
      <c r="B36" s="423" t="s">
        <v>3</v>
      </c>
      <c r="C36" s="346"/>
    </row>
    <row r="37" spans="1:3" ht="30" customHeight="1">
      <c r="A37" s="345">
        <v>33</v>
      </c>
      <c r="B37" s="423" t="s">
        <v>35</v>
      </c>
      <c r="C37" s="346"/>
    </row>
    <row r="38" spans="1:3" ht="30" customHeight="1">
      <c r="A38" s="345">
        <v>34</v>
      </c>
      <c r="B38" s="423" t="s">
        <v>8</v>
      </c>
      <c r="C38" s="346"/>
    </row>
    <row r="39" spans="1:3" ht="30" customHeight="1">
      <c r="A39" s="345">
        <v>35</v>
      </c>
      <c r="B39" s="423" t="s">
        <v>36</v>
      </c>
      <c r="C39" s="346"/>
    </row>
    <row r="40" spans="1:3" ht="30" customHeight="1">
      <c r="A40" s="345">
        <v>36</v>
      </c>
      <c r="B40" s="423" t="s">
        <v>5</v>
      </c>
      <c r="C40" s="346"/>
    </row>
    <row r="41" spans="1:3" ht="30" customHeight="1">
      <c r="A41" s="345">
        <v>37</v>
      </c>
      <c r="B41" s="423" t="s">
        <v>37</v>
      </c>
      <c r="C41" s="346"/>
    </row>
    <row r="42" spans="1:3" ht="30" customHeight="1">
      <c r="A42" s="345">
        <v>38</v>
      </c>
      <c r="B42" s="423" t="s">
        <v>7</v>
      </c>
      <c r="C42" s="346"/>
    </row>
    <row r="43" spans="1:3" ht="30" customHeight="1">
      <c r="A43" s="345">
        <v>39</v>
      </c>
      <c r="B43" s="423" t="s">
        <v>38</v>
      </c>
      <c r="C43" s="429"/>
    </row>
    <row r="44" spans="1:3" ht="30" customHeight="1">
      <c r="A44" s="345">
        <v>40</v>
      </c>
      <c r="B44" s="423" t="s">
        <v>39</v>
      </c>
      <c r="C44" s="429"/>
    </row>
    <row r="45" spans="1:3" ht="30" customHeight="1">
      <c r="A45" s="345">
        <v>41</v>
      </c>
      <c r="B45" s="423" t="s">
        <v>40</v>
      </c>
      <c r="C45" s="346"/>
    </row>
    <row r="46" spans="1:3" ht="30" customHeight="1">
      <c r="A46" s="345">
        <v>42</v>
      </c>
      <c r="B46" s="423" t="s">
        <v>65</v>
      </c>
      <c r="C46" s="429"/>
    </row>
    <row r="47" spans="1:3" ht="30" customHeight="1">
      <c r="A47" s="345">
        <v>43</v>
      </c>
      <c r="B47" s="423" t="s">
        <v>41</v>
      </c>
      <c r="C47" s="429"/>
    </row>
    <row r="48" spans="1:3">
      <c r="A48" s="2"/>
      <c r="B48" s="424"/>
    </row>
    <row r="49" spans="1:2">
      <c r="A49" s="2"/>
      <c r="B49" s="424"/>
    </row>
    <row r="50" spans="1:2">
      <c r="A50" s="2"/>
      <c r="B50" s="424"/>
    </row>
    <row r="51" spans="1:2">
      <c r="A51" s="2"/>
      <c r="B51" s="424"/>
    </row>
    <row r="52" spans="1:2">
      <c r="A52" s="2"/>
      <c r="B52" s="424"/>
    </row>
    <row r="53" spans="1:2">
      <c r="A53" s="2"/>
      <c r="B53" s="424"/>
    </row>
    <row r="54" spans="1:2">
      <c r="A54" s="2"/>
      <c r="B54" s="424"/>
    </row>
    <row r="55" spans="1:2">
      <c r="A55" s="2"/>
      <c r="B55" s="424"/>
    </row>
    <row r="56" spans="1:2">
      <c r="A56" s="2"/>
      <c r="B56" s="424"/>
    </row>
    <row r="57" spans="1:2">
      <c r="A57" s="2"/>
      <c r="B57" s="424"/>
    </row>
    <row r="58" spans="1:2">
      <c r="A58" s="2"/>
      <c r="B58" s="424"/>
    </row>
    <row r="59" spans="1:2">
      <c r="A59" s="2"/>
      <c r="B59" s="424"/>
    </row>
    <row r="60" spans="1:2">
      <c r="A60" s="2"/>
      <c r="B60" s="424"/>
    </row>
    <row r="61" spans="1:2">
      <c r="A61" s="2"/>
      <c r="B61" s="424"/>
    </row>
    <row r="62" spans="1:2">
      <c r="A62" s="2"/>
      <c r="B62" s="424"/>
    </row>
    <row r="63" spans="1:2">
      <c r="A63" s="2"/>
      <c r="B63" s="424"/>
    </row>
    <row r="64" spans="1:2">
      <c r="A64" s="2"/>
      <c r="B64" s="424"/>
    </row>
    <row r="65" spans="1:2">
      <c r="A65" s="2"/>
      <c r="B65" s="424"/>
    </row>
    <row r="66" spans="1:2">
      <c r="A66" s="2"/>
      <c r="B66" s="424"/>
    </row>
  </sheetData>
  <autoFilter ref="B5:C47"/>
  <printOptions horizontalCentered="1"/>
  <pageMargins left="0.70866141732283472" right="0.31496062992125984" top="0.27559055118110237" bottom="0.43307086614173229" header="0.31496062992125984" footer="0.31496062992125984"/>
  <pageSetup orientation="portrait" horizontalDpi="0" verticalDpi="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120"/>
  <sheetViews>
    <sheetView showGridLines="0" topLeftCell="B1" zoomScale="70" zoomScaleNormal="70" workbookViewId="0">
      <selection activeCell="N19" sqref="N19"/>
    </sheetView>
  </sheetViews>
  <sheetFormatPr baseColWidth="10" defaultColWidth="11.42578125" defaultRowHeight="14.25"/>
  <cols>
    <col min="1" max="1" width="0" style="292" hidden="1" customWidth="1"/>
    <col min="2" max="2" width="4.42578125" style="306" bestFit="1" customWidth="1"/>
    <col min="3" max="3" width="2.85546875" style="57" bestFit="1" customWidth="1"/>
    <col min="4" max="4" width="25.7109375" style="53" customWidth="1"/>
    <col min="5" max="5" width="2.85546875" style="303" bestFit="1" customWidth="1"/>
    <col min="6" max="6" width="25.7109375" style="304" customWidth="1"/>
    <col min="7" max="7" width="2.85546875" style="303" bestFit="1" customWidth="1"/>
    <col min="8" max="8" width="25.7109375" style="304" customWidth="1"/>
    <col min="9" max="9" width="2.85546875" style="303" bestFit="1" customWidth="1"/>
    <col min="10" max="10" width="25.7109375" style="304" customWidth="1"/>
    <col min="11" max="11" width="2.85546875" style="303" bestFit="1" customWidth="1"/>
    <col min="12" max="12" width="26.85546875" style="304" customWidth="1"/>
    <col min="13" max="13" width="2.7109375" style="292" customWidth="1"/>
    <col min="14" max="14" width="25.7109375" style="292" customWidth="1"/>
    <col min="15" max="15" width="11.42578125" style="292"/>
    <col min="16" max="16" width="14.42578125" style="292" bestFit="1" customWidth="1"/>
    <col min="17" max="17" width="11.42578125" style="292"/>
    <col min="18" max="18" width="25.85546875" style="292" bestFit="1" customWidth="1"/>
    <col min="19" max="19" width="15.7109375" style="414" bestFit="1" customWidth="1"/>
    <col min="20" max="16384" width="11.42578125" style="292"/>
  </cols>
  <sheetData>
    <row r="1" spans="2:16" s="292" customFormat="1" ht="18.75" thickBot="1">
      <c r="B1" s="306"/>
      <c r="C1" s="56"/>
      <c r="D1" s="52"/>
      <c r="E1" s="291"/>
      <c r="F1" s="52"/>
      <c r="G1" s="291"/>
      <c r="H1" s="52"/>
      <c r="I1" s="291"/>
      <c r="J1" s="52"/>
      <c r="K1" s="291"/>
      <c r="L1" s="52"/>
    </row>
    <row r="2" spans="2:16" s="292" customFormat="1" ht="18">
      <c r="B2" s="306"/>
      <c r="C2" s="56"/>
      <c r="D2" s="52"/>
      <c r="E2" s="291"/>
      <c r="F2" s="52"/>
      <c r="G2" s="291"/>
      <c r="H2" s="675" t="s">
        <v>317</v>
      </c>
      <c r="I2" s="676"/>
      <c r="J2" s="676"/>
      <c r="K2" s="676"/>
      <c r="L2" s="677"/>
    </row>
    <row r="3" spans="2:16" s="292" customFormat="1" ht="18.75" thickBot="1">
      <c r="B3" s="306"/>
      <c r="C3" s="56"/>
      <c r="D3" s="52"/>
      <c r="E3" s="291"/>
      <c r="F3" s="52"/>
      <c r="G3" s="291"/>
      <c r="H3" s="678"/>
      <c r="I3" s="679"/>
      <c r="J3" s="679"/>
      <c r="K3" s="679"/>
      <c r="L3" s="680"/>
    </row>
    <row r="4" spans="2:16" s="292" customFormat="1" ht="18.75" thickBot="1">
      <c r="B4" s="306"/>
      <c r="C4" s="56"/>
      <c r="D4" s="52"/>
      <c r="E4" s="291"/>
      <c r="F4" s="52"/>
      <c r="G4" s="291"/>
      <c r="H4" s="52"/>
      <c r="I4" s="291"/>
      <c r="J4" s="52"/>
      <c r="K4" s="291"/>
      <c r="L4" s="52"/>
    </row>
    <row r="5" spans="2:16" s="52" customFormat="1" ht="18.75" thickBot="1">
      <c r="B5" s="681" t="s">
        <v>0</v>
      </c>
      <c r="C5" s="729">
        <v>46564</v>
      </c>
      <c r="D5" s="730"/>
      <c r="E5" s="731">
        <f>+C56+1</f>
        <v>46571</v>
      </c>
      <c r="F5" s="731"/>
      <c r="G5" s="731">
        <f>+E56+1</f>
        <v>46578</v>
      </c>
      <c r="H5" s="731"/>
      <c r="I5" s="731">
        <f>+G56+1</f>
        <v>46585</v>
      </c>
      <c r="J5" s="731"/>
      <c r="K5" s="731">
        <f>+I56+1</f>
        <v>46592</v>
      </c>
      <c r="L5" s="731"/>
      <c r="M5" s="729">
        <f>+K56+1</f>
        <v>46599</v>
      </c>
      <c r="N5" s="730"/>
    </row>
    <row r="6" spans="2:16" s="321" customFormat="1" ht="18">
      <c r="B6" s="682"/>
      <c r="C6" s="718">
        <v>0.27083333333333331</v>
      </c>
      <c r="D6" s="719"/>
      <c r="E6" s="687">
        <v>0.27083333333333331</v>
      </c>
      <c r="F6" s="688"/>
      <c r="G6" s="687">
        <v>0.27083333333333331</v>
      </c>
      <c r="H6" s="688"/>
      <c r="I6" s="687">
        <v>0.27083333333333331</v>
      </c>
      <c r="J6" s="688"/>
      <c r="K6" s="687">
        <v>0.27083333333333331</v>
      </c>
      <c r="L6" s="688"/>
      <c r="M6" s="687">
        <v>0.27083333333333331</v>
      </c>
      <c r="N6" s="688"/>
    </row>
    <row r="7" spans="2:16" s="321" customFormat="1" ht="18.75">
      <c r="B7" s="682"/>
      <c r="C7" s="411">
        <v>1</v>
      </c>
      <c r="D7" s="368"/>
      <c r="E7" s="294">
        <v>1</v>
      </c>
      <c r="F7" s="295" t="s">
        <v>53</v>
      </c>
      <c r="G7" s="294">
        <v>1</v>
      </c>
      <c r="H7" s="295" t="s">
        <v>62</v>
      </c>
      <c r="I7" s="294">
        <v>1</v>
      </c>
      <c r="J7" s="295" t="s">
        <v>62</v>
      </c>
      <c r="K7" s="294">
        <v>1</v>
      </c>
      <c r="L7" s="295" t="s">
        <v>53</v>
      </c>
      <c r="M7" s="294">
        <v>1</v>
      </c>
      <c r="N7" s="295" t="s">
        <v>75</v>
      </c>
    </row>
    <row r="8" spans="2:16" s="321" customFormat="1" ht="18.75">
      <c r="B8" s="682"/>
      <c r="C8" s="411">
        <v>2</v>
      </c>
      <c r="D8" s="368"/>
      <c r="E8" s="294">
        <v>2</v>
      </c>
      <c r="F8" s="295" t="s">
        <v>3</v>
      </c>
      <c r="G8" s="294">
        <v>2</v>
      </c>
      <c r="H8" s="295" t="s">
        <v>8</v>
      </c>
      <c r="I8" s="294">
        <v>2</v>
      </c>
      <c r="J8" s="295" t="s">
        <v>42</v>
      </c>
      <c r="K8" s="294">
        <v>2</v>
      </c>
      <c r="L8" s="295" t="s">
        <v>8</v>
      </c>
      <c r="M8" s="294">
        <v>2</v>
      </c>
      <c r="N8" s="295" t="s">
        <v>42</v>
      </c>
    </row>
    <row r="9" spans="2:16" s="321" customFormat="1" ht="18.75" hidden="1" customHeight="1">
      <c r="B9" s="682"/>
      <c r="C9" s="411"/>
      <c r="D9" s="368"/>
      <c r="E9" s="294"/>
      <c r="F9" s="295"/>
      <c r="G9" s="294"/>
      <c r="H9" s="295"/>
      <c r="I9" s="294">
        <v>3</v>
      </c>
      <c r="J9" s="295" t="s">
        <v>112</v>
      </c>
      <c r="K9" s="294"/>
      <c r="L9" s="295"/>
      <c r="M9" s="294"/>
      <c r="N9" s="295"/>
    </row>
    <row r="10" spans="2:16" s="321" customFormat="1" ht="18">
      <c r="B10" s="682"/>
      <c r="C10" s="716">
        <v>0.79166666666666663</v>
      </c>
      <c r="D10" s="717"/>
      <c r="E10" s="673">
        <v>0.79166666666666663</v>
      </c>
      <c r="F10" s="674"/>
      <c r="G10" s="673">
        <v>0.79166666666666663</v>
      </c>
      <c r="H10" s="674"/>
      <c r="I10" s="673">
        <v>0.79166666666666663</v>
      </c>
      <c r="J10" s="674"/>
      <c r="K10" s="673">
        <v>0.79166666666666663</v>
      </c>
      <c r="L10" s="674"/>
      <c r="M10" s="673">
        <v>0.79166666666666663</v>
      </c>
      <c r="N10" s="674"/>
    </row>
    <row r="11" spans="2:16" s="321" customFormat="1" ht="18.75">
      <c r="B11" s="682"/>
      <c r="C11" s="411">
        <v>1</v>
      </c>
      <c r="D11" s="368"/>
      <c r="E11" s="294">
        <v>1</v>
      </c>
      <c r="F11" s="295" t="s">
        <v>18</v>
      </c>
      <c r="G11" s="294">
        <v>1</v>
      </c>
      <c r="H11" s="295" t="s">
        <v>58</v>
      </c>
      <c r="I11" s="294">
        <v>1</v>
      </c>
      <c r="J11" s="295" t="s">
        <v>75</v>
      </c>
      <c r="K11" s="294">
        <v>1</v>
      </c>
      <c r="L11" s="295" t="s">
        <v>48</v>
      </c>
      <c r="M11" s="294">
        <v>1</v>
      </c>
      <c r="N11" s="295" t="s">
        <v>44</v>
      </c>
      <c r="P11" s="399"/>
    </row>
    <row r="12" spans="2:16" s="321" customFormat="1" ht="19.5" thickBot="1">
      <c r="B12" s="682"/>
      <c r="C12" s="411">
        <v>2</v>
      </c>
      <c r="D12" s="368"/>
      <c r="E12" s="294">
        <v>2</v>
      </c>
      <c r="F12" s="295" t="s">
        <v>76</v>
      </c>
      <c r="G12" s="294">
        <v>2</v>
      </c>
      <c r="H12" s="295" t="s">
        <v>208</v>
      </c>
      <c r="I12" s="294">
        <v>2</v>
      </c>
      <c r="J12" s="308" t="s">
        <v>29</v>
      </c>
      <c r="K12" s="294">
        <v>2</v>
      </c>
      <c r="L12" s="295" t="s">
        <v>51</v>
      </c>
      <c r="M12" s="294">
        <v>2</v>
      </c>
      <c r="N12" s="295" t="s">
        <v>50</v>
      </c>
    </row>
    <row r="13" spans="2:16" s="321" customFormat="1" ht="19.5" hidden="1" thickBot="1">
      <c r="B13" s="683"/>
      <c r="C13" s="339"/>
      <c r="D13" s="340"/>
      <c r="E13" s="307"/>
      <c r="F13" s="308"/>
      <c r="G13" s="339"/>
      <c r="H13" s="340"/>
      <c r="I13" s="339">
        <v>3</v>
      </c>
      <c r="J13" s="340"/>
      <c r="K13" s="339"/>
      <c r="L13" s="340"/>
    </row>
    <row r="14" spans="2:16" s="52" customFormat="1" ht="18.75" thickBot="1">
      <c r="B14" s="681" t="s">
        <v>91</v>
      </c>
      <c r="C14" s="731">
        <f>+C5+1</f>
        <v>46565</v>
      </c>
      <c r="D14" s="731"/>
      <c r="E14" s="731">
        <f>+E5+1</f>
        <v>46572</v>
      </c>
      <c r="F14" s="731"/>
      <c r="G14" s="731">
        <f>+G5+1</f>
        <v>46579</v>
      </c>
      <c r="H14" s="731"/>
      <c r="I14" s="731">
        <f>+I5+1</f>
        <v>46586</v>
      </c>
      <c r="J14" s="731"/>
      <c r="K14" s="731">
        <f>+K5+1</f>
        <v>46593</v>
      </c>
      <c r="L14" s="731"/>
    </row>
    <row r="15" spans="2:16" s="292" customFormat="1" ht="18">
      <c r="B15" s="682"/>
      <c r="C15" s="722">
        <v>0.27083333333333331</v>
      </c>
      <c r="D15" s="723"/>
      <c r="E15" s="689">
        <v>0.27083333333333331</v>
      </c>
      <c r="F15" s="690"/>
      <c r="G15" s="689">
        <v>0.27083333333333331</v>
      </c>
      <c r="H15" s="690"/>
      <c r="I15" s="689">
        <v>0.27083333333333331</v>
      </c>
      <c r="J15" s="690"/>
      <c r="K15" s="689">
        <v>0.27083333333333331</v>
      </c>
      <c r="L15" s="690"/>
    </row>
    <row r="16" spans="2:16" s="321" customFormat="1" ht="18.75">
      <c r="B16" s="682"/>
      <c r="C16" s="411">
        <v>1</v>
      </c>
      <c r="D16" s="368"/>
      <c r="E16" s="294">
        <v>1</v>
      </c>
      <c r="F16" s="295" t="s">
        <v>75</v>
      </c>
      <c r="G16" s="294">
        <v>1</v>
      </c>
      <c r="H16" s="295" t="s">
        <v>53</v>
      </c>
      <c r="I16" s="294">
        <v>1</v>
      </c>
      <c r="J16" s="295" t="s">
        <v>3</v>
      </c>
      <c r="K16" s="294">
        <v>1</v>
      </c>
      <c r="L16" s="295" t="s">
        <v>42</v>
      </c>
    </row>
    <row r="17" spans="2:19" s="321" customFormat="1" ht="18.75">
      <c r="B17" s="682"/>
      <c r="C17" s="411">
        <v>2</v>
      </c>
      <c r="D17" s="368"/>
      <c r="E17" s="294">
        <v>2</v>
      </c>
      <c r="F17" s="295" t="s">
        <v>42</v>
      </c>
      <c r="G17" s="294">
        <v>2</v>
      </c>
      <c r="H17" s="295" t="s">
        <v>43</v>
      </c>
      <c r="I17" s="294">
        <v>2</v>
      </c>
      <c r="J17" s="295" t="s">
        <v>43</v>
      </c>
      <c r="K17" s="294">
        <v>2</v>
      </c>
      <c r="L17" s="295" t="s">
        <v>63</v>
      </c>
    </row>
    <row r="18" spans="2:19" s="321" customFormat="1" ht="18">
      <c r="B18" s="682"/>
      <c r="C18" s="720">
        <v>0.79166666666666663</v>
      </c>
      <c r="D18" s="721"/>
      <c r="E18" s="691">
        <v>0.79166666666666663</v>
      </c>
      <c r="F18" s="692"/>
      <c r="G18" s="691">
        <v>0.79166666666666663</v>
      </c>
      <c r="H18" s="692"/>
      <c r="I18" s="691">
        <v>0.79166666666666663</v>
      </c>
      <c r="J18" s="692"/>
      <c r="K18" s="691">
        <v>0.79166666666666663</v>
      </c>
      <c r="L18" s="692"/>
    </row>
    <row r="19" spans="2:19" s="321" customFormat="1" ht="18.75">
      <c r="B19" s="682"/>
      <c r="C19" s="411">
        <v>1</v>
      </c>
      <c r="D19" s="368"/>
      <c r="E19" s="294">
        <v>1</v>
      </c>
      <c r="F19" s="295" t="s">
        <v>29</v>
      </c>
      <c r="G19" s="294">
        <v>1</v>
      </c>
      <c r="H19" s="324" t="s">
        <v>112</v>
      </c>
      <c r="I19" s="294">
        <v>1</v>
      </c>
      <c r="J19" s="295" t="s">
        <v>60</v>
      </c>
      <c r="K19" s="294">
        <v>1</v>
      </c>
      <c r="L19" s="295" t="s">
        <v>76</v>
      </c>
      <c r="N19" s="426" t="s">
        <v>314</v>
      </c>
    </row>
    <row r="20" spans="2:19" s="322" customFormat="1" ht="19.5" thickBot="1">
      <c r="B20" s="683"/>
      <c r="C20" s="412">
        <v>2</v>
      </c>
      <c r="D20" s="368"/>
      <c r="E20" s="307">
        <v>2</v>
      </c>
      <c r="F20" s="308" t="s">
        <v>7</v>
      </c>
      <c r="G20" s="307">
        <v>2</v>
      </c>
      <c r="H20" s="308" t="s">
        <v>44</v>
      </c>
      <c r="I20" s="307">
        <v>2</v>
      </c>
      <c r="J20" s="295" t="s">
        <v>61</v>
      </c>
      <c r="K20" s="307">
        <v>2</v>
      </c>
      <c r="L20" s="295" t="s">
        <v>208</v>
      </c>
      <c r="N20" s="427" t="s">
        <v>319</v>
      </c>
    </row>
    <row r="21" spans="2:19" s="304" customFormat="1" ht="15" thickBot="1">
      <c r="B21" s="724" t="s">
        <v>92</v>
      </c>
      <c r="C21" s="731">
        <f>+C14+1</f>
        <v>46566</v>
      </c>
      <c r="D21" s="731"/>
      <c r="E21" s="731">
        <f>+E14+1</f>
        <v>46573</v>
      </c>
      <c r="F21" s="731"/>
      <c r="G21" s="731">
        <f>+G14+1</f>
        <v>46580</v>
      </c>
      <c r="H21" s="731"/>
      <c r="I21" s="731">
        <f>+I14+1</f>
        <v>46587</v>
      </c>
      <c r="J21" s="731"/>
      <c r="K21" s="731">
        <f>+K14+1</f>
        <v>46594</v>
      </c>
      <c r="L21" s="731"/>
      <c r="S21" s="428"/>
    </row>
    <row r="22" spans="2:19" s="321" customFormat="1" ht="18">
      <c r="B22" s="725"/>
      <c r="C22" s="727">
        <v>0.27083333333333331</v>
      </c>
      <c r="D22" s="728"/>
      <c r="E22" s="685">
        <v>0.27083333333333331</v>
      </c>
      <c r="F22" s="686"/>
      <c r="G22" s="685">
        <v>0.27083333333333331</v>
      </c>
      <c r="H22" s="686"/>
      <c r="I22" s="685">
        <v>0.27083333333333331</v>
      </c>
      <c r="J22" s="686"/>
      <c r="K22" s="685">
        <v>0.27083333333333331</v>
      </c>
      <c r="L22" s="686"/>
    </row>
    <row r="23" spans="2:19" s="321" customFormat="1" ht="18.75">
      <c r="B23" s="725"/>
      <c r="C23" s="411">
        <v>1</v>
      </c>
      <c r="D23" s="368"/>
      <c r="E23" s="294">
        <v>1</v>
      </c>
      <c r="F23" s="295" t="s">
        <v>5</v>
      </c>
      <c r="G23" s="294">
        <v>1</v>
      </c>
      <c r="H23" s="295" t="s">
        <v>62</v>
      </c>
      <c r="I23" s="294">
        <v>1</v>
      </c>
      <c r="J23" s="295" t="s">
        <v>53</v>
      </c>
      <c r="K23" s="294">
        <v>1</v>
      </c>
      <c r="L23" s="295" t="s">
        <v>62</v>
      </c>
    </row>
    <row r="24" spans="2:19" s="321" customFormat="1" ht="18.75">
      <c r="B24" s="725"/>
      <c r="C24" s="411">
        <v>2</v>
      </c>
      <c r="D24" s="368"/>
      <c r="E24" s="294">
        <v>2</v>
      </c>
      <c r="F24" s="295" t="s">
        <v>63</v>
      </c>
      <c r="G24" s="294">
        <v>2</v>
      </c>
      <c r="H24" s="295" t="s">
        <v>3</v>
      </c>
      <c r="I24" s="294">
        <v>2</v>
      </c>
      <c r="J24" s="295" t="s">
        <v>63</v>
      </c>
      <c r="K24" s="294">
        <v>2</v>
      </c>
      <c r="L24" s="295" t="s">
        <v>3</v>
      </c>
    </row>
    <row r="25" spans="2:19" s="321" customFormat="1" ht="18.75" hidden="1">
      <c r="B25" s="725"/>
      <c r="C25" s="411">
        <v>3</v>
      </c>
      <c r="D25" s="368"/>
      <c r="E25" s="294"/>
      <c r="F25" s="295"/>
      <c r="G25" s="294"/>
      <c r="H25" s="295"/>
      <c r="I25" s="294"/>
      <c r="J25" s="295"/>
      <c r="K25" s="294">
        <v>3</v>
      </c>
      <c r="L25" s="295"/>
    </row>
    <row r="26" spans="2:19" s="321" customFormat="1" ht="18">
      <c r="B26" s="725"/>
      <c r="C26" s="716">
        <v>0.79166666666666663</v>
      </c>
      <c r="D26" s="717"/>
      <c r="E26" s="673">
        <v>0.79166666666666663</v>
      </c>
      <c r="F26" s="674"/>
      <c r="G26" s="673">
        <v>0.79166666666666663</v>
      </c>
      <c r="H26" s="674"/>
      <c r="I26" s="673">
        <v>0.79166666666666663</v>
      </c>
      <c r="J26" s="674"/>
      <c r="K26" s="673">
        <v>0.79166666666666663</v>
      </c>
      <c r="L26" s="674"/>
    </row>
    <row r="27" spans="2:19" s="322" customFormat="1" ht="18.75">
      <c r="B27" s="725"/>
      <c r="C27" s="411">
        <v>1</v>
      </c>
      <c r="D27" s="368"/>
      <c r="E27" s="294">
        <v>1</v>
      </c>
      <c r="F27" s="295" t="s">
        <v>58</v>
      </c>
      <c r="G27" s="294">
        <v>1</v>
      </c>
      <c r="H27" s="295" t="s">
        <v>308</v>
      </c>
      <c r="I27" s="294">
        <v>1</v>
      </c>
      <c r="J27" s="295" t="s">
        <v>4</v>
      </c>
      <c r="K27" s="294">
        <v>1</v>
      </c>
      <c r="L27" s="295" t="s">
        <v>308</v>
      </c>
    </row>
    <row r="28" spans="2:19" s="322" customFormat="1" ht="19.5" thickBot="1">
      <c r="B28" s="725"/>
      <c r="C28" s="411">
        <v>2</v>
      </c>
      <c r="D28" s="368"/>
      <c r="E28" s="294">
        <v>2</v>
      </c>
      <c r="F28" s="295" t="s">
        <v>208</v>
      </c>
      <c r="G28" s="294">
        <v>2</v>
      </c>
      <c r="H28" s="295" t="s">
        <v>2</v>
      </c>
      <c r="I28" s="294">
        <v>2</v>
      </c>
      <c r="J28" s="295" t="s">
        <v>20</v>
      </c>
      <c r="K28" s="294">
        <v>2</v>
      </c>
      <c r="L28" s="295" t="s">
        <v>29</v>
      </c>
    </row>
    <row r="29" spans="2:19" s="321" customFormat="1" ht="19.5" hidden="1" thickBot="1">
      <c r="B29" s="726"/>
      <c r="C29" s="307">
        <v>3</v>
      </c>
      <c r="D29" s="295"/>
      <c r="E29" s="307"/>
      <c r="G29" s="307"/>
      <c r="H29" s="308"/>
      <c r="I29" s="307"/>
      <c r="J29" s="308"/>
      <c r="K29" s="307">
        <v>3</v>
      </c>
      <c r="L29" s="308"/>
    </row>
    <row r="30" spans="2:19" s="304" customFormat="1" ht="15" thickBot="1">
      <c r="B30" s="681" t="s">
        <v>1</v>
      </c>
      <c r="C30" s="731">
        <f>+C21+1</f>
        <v>46567</v>
      </c>
      <c r="D30" s="731"/>
      <c r="E30" s="731">
        <f>+E21+1</f>
        <v>46574</v>
      </c>
      <c r="F30" s="731"/>
      <c r="G30" s="731">
        <f>+G21+1</f>
        <v>46581</v>
      </c>
      <c r="H30" s="731"/>
      <c r="I30" s="731">
        <f>+I21+1</f>
        <v>46588</v>
      </c>
      <c r="J30" s="731"/>
      <c r="K30" s="731">
        <f>+K21+1</f>
        <v>46595</v>
      </c>
      <c r="L30" s="731"/>
      <c r="S30" s="428"/>
    </row>
    <row r="31" spans="2:19" ht="18">
      <c r="B31" s="682"/>
      <c r="C31" s="710">
        <v>0.27083333333333331</v>
      </c>
      <c r="D31" s="711"/>
      <c r="E31" s="685">
        <v>0.27083333333333331</v>
      </c>
      <c r="F31" s="686"/>
      <c r="G31" s="685">
        <v>0.27083333333333331</v>
      </c>
      <c r="H31" s="686"/>
      <c r="I31" s="685">
        <v>0.27083333333333331</v>
      </c>
      <c r="J31" s="686"/>
      <c r="K31" s="695">
        <v>0.27083333333333331</v>
      </c>
      <c r="L31" s="696"/>
    </row>
    <row r="32" spans="2:19" s="321" customFormat="1" ht="18.75">
      <c r="B32" s="682"/>
      <c r="C32" s="405">
        <v>1</v>
      </c>
      <c r="D32" s="406"/>
      <c r="E32" s="294">
        <v>1</v>
      </c>
      <c r="F32" s="295" t="s">
        <v>53</v>
      </c>
      <c r="G32" s="294">
        <v>1</v>
      </c>
      <c r="H32" s="295" t="s">
        <v>8</v>
      </c>
      <c r="I32" s="294">
        <v>1</v>
      </c>
      <c r="J32" s="295" t="s">
        <v>53</v>
      </c>
      <c r="K32" s="294">
        <v>1</v>
      </c>
      <c r="L32" s="295" t="s">
        <v>75</v>
      </c>
    </row>
    <row r="33" spans="2:19" s="321" customFormat="1" ht="18.75">
      <c r="B33" s="682"/>
      <c r="C33" s="405">
        <v>2</v>
      </c>
      <c r="D33" s="406"/>
      <c r="E33" s="294">
        <v>2</v>
      </c>
      <c r="F33" s="295" t="s">
        <v>42</v>
      </c>
      <c r="G33" s="294">
        <v>2</v>
      </c>
      <c r="H33" s="295" t="s">
        <v>63</v>
      </c>
      <c r="I33" s="294">
        <v>2</v>
      </c>
      <c r="J33" s="295" t="s">
        <v>5</v>
      </c>
      <c r="K33" s="294">
        <v>2</v>
      </c>
      <c r="L33" s="295" t="s">
        <v>63</v>
      </c>
    </row>
    <row r="34" spans="2:19" s="321" customFormat="1" ht="18.75" hidden="1">
      <c r="B34" s="682"/>
      <c r="C34" s="405">
        <v>3</v>
      </c>
      <c r="D34" s="406"/>
      <c r="E34" s="294"/>
      <c r="F34" s="295"/>
      <c r="G34" s="294"/>
      <c r="H34" s="295"/>
      <c r="I34" s="294"/>
      <c r="J34" s="295"/>
      <c r="K34" s="17"/>
      <c r="L34" s="18"/>
    </row>
    <row r="35" spans="2:19" s="321" customFormat="1" ht="18">
      <c r="B35" s="682"/>
      <c r="C35" s="708">
        <v>0.79166666666666663</v>
      </c>
      <c r="D35" s="709"/>
      <c r="E35" s="673">
        <v>0.79166666666666663</v>
      </c>
      <c r="F35" s="674"/>
      <c r="G35" s="673">
        <v>0.79166666666666663</v>
      </c>
      <c r="H35" s="674"/>
      <c r="I35" s="673">
        <v>0.79166666666666663</v>
      </c>
      <c r="J35" s="674"/>
      <c r="K35" s="673">
        <v>0.79166666666666663</v>
      </c>
      <c r="L35" s="674"/>
    </row>
    <row r="36" spans="2:19" s="322" customFormat="1" ht="18.75">
      <c r="B36" s="682"/>
      <c r="C36" s="405">
        <v>1</v>
      </c>
      <c r="D36" s="406"/>
      <c r="E36" s="296">
        <v>1</v>
      </c>
      <c r="F36" s="295" t="s">
        <v>50</v>
      </c>
      <c r="G36" s="294">
        <v>1</v>
      </c>
      <c r="H36" s="295" t="s">
        <v>46</v>
      </c>
      <c r="I36" s="294">
        <v>1</v>
      </c>
      <c r="J36" s="295" t="s">
        <v>169</v>
      </c>
      <c r="K36" s="294">
        <v>1</v>
      </c>
      <c r="L36" s="295" t="s">
        <v>46</v>
      </c>
    </row>
    <row r="37" spans="2:19" s="322" customFormat="1" ht="19.5" thickBot="1">
      <c r="B37" s="682"/>
      <c r="C37" s="408">
        <v>2</v>
      </c>
      <c r="D37" s="409"/>
      <c r="E37" s="298">
        <v>2</v>
      </c>
      <c r="F37" s="295" t="s">
        <v>76</v>
      </c>
      <c r="G37" s="326">
        <v>2</v>
      </c>
      <c r="H37" s="295" t="s">
        <v>47</v>
      </c>
      <c r="I37" s="326">
        <v>2</v>
      </c>
      <c r="J37" s="325" t="s">
        <v>308</v>
      </c>
      <c r="K37" s="326">
        <v>2</v>
      </c>
      <c r="L37" s="295" t="s">
        <v>47</v>
      </c>
    </row>
    <row r="38" spans="2:19" ht="19.5" hidden="1" thickBot="1">
      <c r="B38" s="683"/>
      <c r="C38" s="307">
        <v>3</v>
      </c>
      <c r="D38" s="308"/>
      <c r="E38" s="307"/>
      <c r="F38" s="308"/>
      <c r="G38" s="307"/>
      <c r="H38" s="308"/>
      <c r="I38" s="307"/>
      <c r="J38" s="308"/>
      <c r="K38" s="307"/>
      <c r="L38" s="308"/>
      <c r="M38" s="321"/>
    </row>
    <row r="39" spans="2:19" s="304" customFormat="1" ht="15" thickBot="1">
      <c r="B39" s="681" t="s">
        <v>93</v>
      </c>
      <c r="C39" s="731">
        <f>+C30+1</f>
        <v>46568</v>
      </c>
      <c r="D39" s="731"/>
      <c r="E39" s="731">
        <f>+E30+1</f>
        <v>46575</v>
      </c>
      <c r="F39" s="731"/>
      <c r="G39" s="731">
        <f>+G30+1</f>
        <v>46582</v>
      </c>
      <c r="H39" s="731"/>
      <c r="I39" s="731">
        <f>+I30+1</f>
        <v>46589</v>
      </c>
      <c r="J39" s="731"/>
      <c r="K39" s="731">
        <f>+K30+1</f>
        <v>46596</v>
      </c>
      <c r="L39" s="731"/>
      <c r="S39" s="428"/>
    </row>
    <row r="40" spans="2:19" ht="18">
      <c r="B40" s="682"/>
      <c r="C40" s="710">
        <v>0.27083333333333331</v>
      </c>
      <c r="D40" s="711"/>
      <c r="E40" s="695">
        <v>0.27083333333333331</v>
      </c>
      <c r="F40" s="696"/>
      <c r="G40" s="695">
        <v>0.27083333333333331</v>
      </c>
      <c r="H40" s="696"/>
      <c r="I40" s="695">
        <v>0.27083333333333331</v>
      </c>
      <c r="J40" s="696"/>
      <c r="K40" s="695">
        <v>0.27083333333333331</v>
      </c>
      <c r="L40" s="696"/>
    </row>
    <row r="41" spans="2:19" s="321" customFormat="1" ht="18.75">
      <c r="B41" s="682"/>
      <c r="C41" s="405">
        <v>1</v>
      </c>
      <c r="D41" s="406"/>
      <c r="E41" s="294">
        <v>1</v>
      </c>
      <c r="F41" s="295" t="s">
        <v>62</v>
      </c>
      <c r="G41" s="294">
        <v>1</v>
      </c>
      <c r="H41" s="295" t="s">
        <v>2</v>
      </c>
      <c r="I41" s="294">
        <v>1</v>
      </c>
      <c r="J41" s="295" t="s">
        <v>3</v>
      </c>
      <c r="K41" s="294">
        <v>1</v>
      </c>
      <c r="L41" s="295" t="s">
        <v>42</v>
      </c>
    </row>
    <row r="42" spans="2:19" s="321" customFormat="1" ht="18.75">
      <c r="B42" s="682"/>
      <c r="C42" s="405">
        <v>2</v>
      </c>
      <c r="D42" s="406"/>
      <c r="E42" s="294">
        <v>2</v>
      </c>
      <c r="F42" s="295" t="s">
        <v>63</v>
      </c>
      <c r="G42" s="294">
        <v>2</v>
      </c>
      <c r="H42" s="295" t="s">
        <v>3</v>
      </c>
      <c r="I42" s="294">
        <v>2</v>
      </c>
      <c r="J42" s="295" t="s">
        <v>43</v>
      </c>
      <c r="K42" s="294">
        <v>2</v>
      </c>
      <c r="L42" s="295" t="s">
        <v>8</v>
      </c>
    </row>
    <row r="43" spans="2:19" s="321" customFormat="1" ht="18">
      <c r="B43" s="682"/>
      <c r="C43" s="732">
        <v>0.79166666666666663</v>
      </c>
      <c r="D43" s="733"/>
      <c r="E43" s="673">
        <v>0.79166666666666663</v>
      </c>
      <c r="F43" s="674"/>
      <c r="G43" s="673">
        <v>0.79166666666666663</v>
      </c>
      <c r="H43" s="674"/>
      <c r="I43" s="673">
        <v>0.79166666666666663</v>
      </c>
      <c r="J43" s="674"/>
      <c r="K43" s="673">
        <v>0.79166666666666663</v>
      </c>
      <c r="L43" s="674"/>
    </row>
    <row r="44" spans="2:19" s="322" customFormat="1" ht="18.75">
      <c r="B44" s="682"/>
      <c r="C44" s="405">
        <v>1</v>
      </c>
      <c r="D44" s="406"/>
      <c r="E44" s="294">
        <v>1</v>
      </c>
      <c r="F44" s="295" t="s">
        <v>29</v>
      </c>
      <c r="G44" s="294">
        <v>1</v>
      </c>
      <c r="H44" s="295" t="s">
        <v>75</v>
      </c>
      <c r="I44" s="294">
        <v>1</v>
      </c>
      <c r="J44" s="295" t="s">
        <v>60</v>
      </c>
      <c r="K44" s="294">
        <v>1</v>
      </c>
      <c r="L44" s="295" t="s">
        <v>75</v>
      </c>
    </row>
    <row r="45" spans="2:19" s="321" customFormat="1" ht="19.5" thickBot="1">
      <c r="B45" s="683"/>
      <c r="C45" s="407">
        <v>2</v>
      </c>
      <c r="D45" s="406"/>
      <c r="E45" s="307">
        <v>2</v>
      </c>
      <c r="F45" s="308" t="s">
        <v>78</v>
      </c>
      <c r="G45" s="307">
        <v>2</v>
      </c>
      <c r="H45" s="295" t="s">
        <v>112</v>
      </c>
      <c r="I45" s="307">
        <v>2</v>
      </c>
      <c r="J45" s="295" t="s">
        <v>61</v>
      </c>
      <c r="K45" s="307">
        <v>2</v>
      </c>
      <c r="L45" s="308" t="s">
        <v>169</v>
      </c>
    </row>
    <row r="46" spans="2:19" s="304" customFormat="1" ht="15" thickBot="1">
      <c r="B46" s="681" t="s">
        <v>94</v>
      </c>
      <c r="C46" s="729">
        <f>+C39+1</f>
        <v>46569</v>
      </c>
      <c r="D46" s="730"/>
      <c r="E46" s="731">
        <f>+E39+1</f>
        <v>46576</v>
      </c>
      <c r="F46" s="731"/>
      <c r="G46" s="731">
        <f>+G39+1</f>
        <v>46583</v>
      </c>
      <c r="H46" s="731"/>
      <c r="I46" s="731">
        <f>+I39+1</f>
        <v>46590</v>
      </c>
      <c r="J46" s="731"/>
      <c r="K46" s="731">
        <f>+K39+1</f>
        <v>46597</v>
      </c>
      <c r="L46" s="731"/>
      <c r="S46" s="428"/>
    </row>
    <row r="47" spans="2:19" s="321" customFormat="1" ht="18">
      <c r="B47" s="682"/>
      <c r="C47" s="698">
        <v>0.27083333333333331</v>
      </c>
      <c r="D47" s="686"/>
      <c r="E47" s="698">
        <v>0.27083333333333331</v>
      </c>
      <c r="F47" s="686"/>
      <c r="G47" s="698">
        <v>0.27083333333333331</v>
      </c>
      <c r="H47" s="686"/>
      <c r="I47" s="698">
        <v>0.27083333333333331</v>
      </c>
      <c r="J47" s="686"/>
      <c r="K47" s="685">
        <v>0.27083333333333331</v>
      </c>
      <c r="L47" s="686"/>
      <c r="S47" s="415"/>
    </row>
    <row r="48" spans="2:19" s="321" customFormat="1" ht="18.75">
      <c r="B48" s="682"/>
      <c r="C48" s="296">
        <v>1</v>
      </c>
      <c r="D48" s="295" t="s">
        <v>75</v>
      </c>
      <c r="E48" s="296">
        <v>1</v>
      </c>
      <c r="F48" s="295" t="s">
        <v>2</v>
      </c>
      <c r="G48" s="296">
        <v>1</v>
      </c>
      <c r="H48" s="295" t="s">
        <v>53</v>
      </c>
      <c r="I48" s="296">
        <v>1</v>
      </c>
      <c r="J48" s="295" t="s">
        <v>8</v>
      </c>
      <c r="K48" s="294">
        <v>1</v>
      </c>
      <c r="L48" s="295" t="s">
        <v>50</v>
      </c>
      <c r="S48" s="415"/>
    </row>
    <row r="49" spans="2:19" s="321" customFormat="1" ht="19.5" thickBot="1">
      <c r="B49" s="682"/>
      <c r="C49" s="296">
        <v>2</v>
      </c>
      <c r="D49" s="295" t="s">
        <v>5</v>
      </c>
      <c r="E49" s="296">
        <v>2</v>
      </c>
      <c r="F49" s="295" t="s">
        <v>3</v>
      </c>
      <c r="G49" s="296">
        <v>2</v>
      </c>
      <c r="H49" s="295" t="s">
        <v>50</v>
      </c>
      <c r="I49" s="296">
        <v>2</v>
      </c>
      <c r="J49" s="295" t="s">
        <v>42</v>
      </c>
      <c r="K49" s="294">
        <v>2</v>
      </c>
      <c r="L49" s="295" t="s">
        <v>53</v>
      </c>
      <c r="S49" s="415"/>
    </row>
    <row r="50" spans="2:19" s="321" customFormat="1" ht="19.5" hidden="1" customHeight="1" thickBot="1">
      <c r="B50" s="682"/>
      <c r="C50" s="335"/>
      <c r="D50" s="336"/>
      <c r="E50" s="335"/>
      <c r="F50" s="336"/>
      <c r="G50" s="335"/>
      <c r="H50" s="336"/>
      <c r="I50" s="335">
        <v>3</v>
      </c>
      <c r="J50" s="336"/>
      <c r="K50" s="337"/>
      <c r="L50" s="336"/>
      <c r="S50" s="415"/>
    </row>
    <row r="51" spans="2:19" s="321" customFormat="1" ht="18">
      <c r="B51" s="682"/>
      <c r="C51" s="685">
        <v>0.79166666666666663</v>
      </c>
      <c r="D51" s="686"/>
      <c r="E51" s="685">
        <v>0.79166666666666663</v>
      </c>
      <c r="F51" s="686"/>
      <c r="G51" s="685">
        <v>0.79166666666666663</v>
      </c>
      <c r="H51" s="686"/>
      <c r="I51" s="685">
        <v>0.79166666666666663</v>
      </c>
      <c r="J51" s="686"/>
      <c r="K51" s="685">
        <v>0.79166666666666663</v>
      </c>
      <c r="L51" s="686"/>
      <c r="S51" s="415"/>
    </row>
    <row r="52" spans="2:19" s="321" customFormat="1" ht="18.75">
      <c r="B52" s="682"/>
      <c r="C52" s="294">
        <v>1</v>
      </c>
      <c r="D52" s="295" t="s">
        <v>64</v>
      </c>
      <c r="E52" s="294">
        <v>1</v>
      </c>
      <c r="F52" s="295" t="s">
        <v>76</v>
      </c>
      <c r="G52" s="294">
        <v>1</v>
      </c>
      <c r="H52" s="295" t="s">
        <v>29</v>
      </c>
      <c r="I52" s="294">
        <v>1</v>
      </c>
      <c r="J52" s="295" t="s">
        <v>64</v>
      </c>
      <c r="K52" s="294">
        <v>1</v>
      </c>
      <c r="L52" s="295" t="s">
        <v>208</v>
      </c>
      <c r="S52" s="415"/>
    </row>
    <row r="53" spans="2:19" s="321" customFormat="1" ht="18.75">
      <c r="B53" s="682"/>
      <c r="C53" s="294">
        <v>2</v>
      </c>
      <c r="D53" s="295" t="s">
        <v>25</v>
      </c>
      <c r="E53" s="294">
        <v>2</v>
      </c>
      <c r="F53" s="295" t="s">
        <v>208</v>
      </c>
      <c r="G53" s="294">
        <v>2</v>
      </c>
      <c r="H53" s="295" t="s">
        <v>25</v>
      </c>
      <c r="I53" s="294">
        <v>2</v>
      </c>
      <c r="J53" s="295" t="s">
        <v>58</v>
      </c>
      <c r="K53" s="294">
        <v>2</v>
      </c>
      <c r="L53" s="295" t="s">
        <v>63</v>
      </c>
      <c r="S53" s="415"/>
    </row>
    <row r="54" spans="2:19" s="322" customFormat="1" ht="18.75">
      <c r="B54" s="682"/>
      <c r="C54" s="294">
        <v>3</v>
      </c>
      <c r="D54" s="295" t="s">
        <v>53</v>
      </c>
      <c r="E54" s="294">
        <v>3</v>
      </c>
      <c r="F54" s="295" t="s">
        <v>308</v>
      </c>
      <c r="G54" s="294">
        <v>3</v>
      </c>
      <c r="H54" s="295" t="s">
        <v>169</v>
      </c>
      <c r="I54" s="294">
        <v>3</v>
      </c>
      <c r="J54" s="295" t="s">
        <v>44</v>
      </c>
      <c r="K54" s="294">
        <v>3</v>
      </c>
      <c r="L54" s="295" t="s">
        <v>2</v>
      </c>
      <c r="S54" s="415"/>
    </row>
    <row r="55" spans="2:19" s="321" customFormat="1" ht="19.5" thickBot="1">
      <c r="B55" s="683"/>
      <c r="C55" s="307">
        <v>4</v>
      </c>
      <c r="D55" s="308" t="s">
        <v>19</v>
      </c>
      <c r="E55" s="307">
        <v>4</v>
      </c>
      <c r="F55" s="308" t="s">
        <v>6</v>
      </c>
      <c r="G55" s="307">
        <v>4</v>
      </c>
      <c r="H55" s="308" t="s">
        <v>7</v>
      </c>
      <c r="I55" s="307">
        <v>4</v>
      </c>
      <c r="J55" s="308" t="s">
        <v>19</v>
      </c>
      <c r="K55" s="307">
        <v>4</v>
      </c>
      <c r="L55" s="295" t="s">
        <v>29</v>
      </c>
      <c r="S55" s="415"/>
    </row>
    <row r="56" spans="2:19" s="304" customFormat="1" ht="15" thickBot="1">
      <c r="B56" s="681" t="s">
        <v>95</v>
      </c>
      <c r="C56" s="731">
        <f>+C46+1</f>
        <v>46570</v>
      </c>
      <c r="D56" s="731"/>
      <c r="E56" s="731">
        <f>+E46+1</f>
        <v>46577</v>
      </c>
      <c r="F56" s="731"/>
      <c r="G56" s="731">
        <f>+G46+1</f>
        <v>46584</v>
      </c>
      <c r="H56" s="731"/>
      <c r="I56" s="731">
        <f>+I46+1</f>
        <v>46591</v>
      </c>
      <c r="J56" s="731"/>
      <c r="K56" s="731">
        <f>+K46+1</f>
        <v>46598</v>
      </c>
      <c r="L56" s="731"/>
      <c r="S56" s="428"/>
    </row>
    <row r="57" spans="2:19" ht="18">
      <c r="B57" s="682"/>
      <c r="C57" s="689">
        <v>0.29166666666666669</v>
      </c>
      <c r="D57" s="690"/>
      <c r="E57" s="689">
        <v>0.29166666666666669</v>
      </c>
      <c r="F57" s="690"/>
      <c r="G57" s="689">
        <v>0.29166666666666669</v>
      </c>
      <c r="H57" s="690"/>
      <c r="I57" s="689">
        <v>0.29166666666666669</v>
      </c>
      <c r="J57" s="690"/>
      <c r="K57" s="689">
        <v>0.29166666666666669</v>
      </c>
      <c r="L57" s="690"/>
    </row>
    <row r="58" spans="2:19" s="321" customFormat="1" ht="18.75">
      <c r="B58" s="682"/>
      <c r="C58" s="294">
        <v>1</v>
      </c>
      <c r="D58" s="295" t="s">
        <v>8</v>
      </c>
      <c r="E58" s="294">
        <v>1</v>
      </c>
      <c r="F58" s="295" t="s">
        <v>8</v>
      </c>
      <c r="G58" s="294">
        <v>1</v>
      </c>
      <c r="H58" s="295" t="s">
        <v>2</v>
      </c>
      <c r="I58" s="294">
        <v>1</v>
      </c>
      <c r="J58" s="295" t="s">
        <v>42</v>
      </c>
      <c r="K58" s="294">
        <v>1</v>
      </c>
      <c r="L58" s="295" t="s">
        <v>8</v>
      </c>
      <c r="S58" s="415"/>
    </row>
    <row r="59" spans="2:19" s="321" customFormat="1" ht="19.5" thickBot="1">
      <c r="B59" s="682"/>
      <c r="C59" s="294">
        <v>2</v>
      </c>
      <c r="D59" s="308" t="s">
        <v>63</v>
      </c>
      <c r="E59" s="294">
        <v>2</v>
      </c>
      <c r="F59" s="308" t="s">
        <v>5</v>
      </c>
      <c r="G59" s="294">
        <v>2</v>
      </c>
      <c r="H59" s="308" t="s">
        <v>63</v>
      </c>
      <c r="I59" s="294">
        <v>2</v>
      </c>
      <c r="J59" s="308" t="s">
        <v>5</v>
      </c>
      <c r="K59" s="294">
        <v>2</v>
      </c>
      <c r="L59" s="295" t="s">
        <v>47</v>
      </c>
      <c r="S59" s="415"/>
    </row>
    <row r="60" spans="2:19" s="321" customFormat="1" ht="18.75">
      <c r="B60" s="682"/>
      <c r="C60" s="294">
        <v>3</v>
      </c>
      <c r="D60" s="295" t="s">
        <v>112</v>
      </c>
      <c r="E60" s="294">
        <v>3</v>
      </c>
      <c r="F60" s="295" t="s">
        <v>62</v>
      </c>
      <c r="G60" s="294">
        <v>3</v>
      </c>
      <c r="H60" s="295" t="s">
        <v>47</v>
      </c>
      <c r="I60" s="294">
        <v>3</v>
      </c>
      <c r="J60" s="295" t="s">
        <v>8</v>
      </c>
      <c r="K60" s="294">
        <v>3</v>
      </c>
      <c r="L60" s="295" t="s">
        <v>112</v>
      </c>
      <c r="S60" s="415"/>
    </row>
    <row r="61" spans="2:19" s="321" customFormat="1" ht="19.5" thickBot="1">
      <c r="B61" s="682"/>
      <c r="C61" s="294">
        <v>4</v>
      </c>
      <c r="D61" s="295" t="s">
        <v>53</v>
      </c>
      <c r="E61" s="294">
        <v>4</v>
      </c>
      <c r="F61" s="295" t="s">
        <v>42</v>
      </c>
      <c r="G61" s="294">
        <v>4</v>
      </c>
      <c r="H61" s="295" t="s">
        <v>46</v>
      </c>
      <c r="I61" s="294">
        <v>4</v>
      </c>
      <c r="J61" s="295" t="s">
        <v>112</v>
      </c>
      <c r="K61" s="294">
        <v>4</v>
      </c>
      <c r="L61" s="295" t="s">
        <v>46</v>
      </c>
      <c r="M61" s="323"/>
      <c r="S61" s="415"/>
    </row>
    <row r="62" spans="2:19" s="321" customFormat="1" ht="18">
      <c r="B62" s="682"/>
      <c r="C62" s="685">
        <v>0.4375</v>
      </c>
      <c r="D62" s="686"/>
      <c r="E62" s="685">
        <v>0.4375</v>
      </c>
      <c r="F62" s="686"/>
      <c r="G62" s="685">
        <v>0.4375</v>
      </c>
      <c r="H62" s="686"/>
      <c r="I62" s="685">
        <v>0.4375</v>
      </c>
      <c r="J62" s="686"/>
      <c r="K62" s="685">
        <v>0.4375</v>
      </c>
      <c r="L62" s="686"/>
      <c r="M62" s="323"/>
      <c r="S62" s="415"/>
    </row>
    <row r="63" spans="2:19" s="321" customFormat="1" ht="18.75">
      <c r="B63" s="682"/>
      <c r="C63" s="294">
        <v>1</v>
      </c>
      <c r="D63" s="295" t="s">
        <v>20</v>
      </c>
      <c r="E63" s="294">
        <v>1</v>
      </c>
      <c r="F63" s="295" t="s">
        <v>76</v>
      </c>
      <c r="G63" s="294">
        <v>1</v>
      </c>
      <c r="H63" s="295" t="s">
        <v>29</v>
      </c>
      <c r="I63" s="294">
        <v>1</v>
      </c>
      <c r="J63" s="295" t="s">
        <v>75</v>
      </c>
      <c r="K63" s="294">
        <v>1</v>
      </c>
      <c r="L63" s="295" t="s">
        <v>305</v>
      </c>
      <c r="M63" s="330"/>
      <c r="S63" s="415"/>
    </row>
    <row r="64" spans="2:19" s="321" customFormat="1" ht="18.75">
      <c r="B64" s="682"/>
      <c r="C64" s="294">
        <v>2</v>
      </c>
      <c r="D64" s="295" t="s">
        <v>75</v>
      </c>
      <c r="E64" s="294">
        <v>2</v>
      </c>
      <c r="F64" s="295" t="s">
        <v>75</v>
      </c>
      <c r="G64" s="294">
        <v>2</v>
      </c>
      <c r="H64" s="295" t="s">
        <v>305</v>
      </c>
      <c r="I64" s="294">
        <v>2</v>
      </c>
      <c r="J64" s="295" t="s">
        <v>61</v>
      </c>
      <c r="K64" s="294">
        <v>2</v>
      </c>
      <c r="L64" s="295" t="s">
        <v>58</v>
      </c>
      <c r="M64" s="323"/>
      <c r="S64" s="415"/>
    </row>
    <row r="65" spans="2:19" s="321" customFormat="1" ht="18.75">
      <c r="B65" s="682"/>
      <c r="C65" s="294">
        <v>3</v>
      </c>
      <c r="D65" s="295" t="s">
        <v>29</v>
      </c>
      <c r="E65" s="294">
        <v>3</v>
      </c>
      <c r="F65" s="295" t="s">
        <v>50</v>
      </c>
      <c r="G65" s="294">
        <v>3</v>
      </c>
      <c r="H65" s="295" t="s">
        <v>58</v>
      </c>
      <c r="I65" s="294">
        <v>3</v>
      </c>
      <c r="J65" s="295" t="s">
        <v>2</v>
      </c>
      <c r="K65" s="294">
        <v>3</v>
      </c>
      <c r="L65" s="295" t="s">
        <v>29</v>
      </c>
      <c r="M65" s="323"/>
      <c r="S65" s="415"/>
    </row>
    <row r="66" spans="2:19" s="321" customFormat="1" ht="19.5" thickBot="1">
      <c r="B66" s="682"/>
      <c r="C66" s="294">
        <v>4</v>
      </c>
      <c r="D66" s="295" t="s">
        <v>4</v>
      </c>
      <c r="E66" s="294">
        <v>4</v>
      </c>
      <c r="F66" s="295" t="s">
        <v>6</v>
      </c>
      <c r="G66" s="294">
        <v>4</v>
      </c>
      <c r="H66" s="295" t="s">
        <v>4</v>
      </c>
      <c r="I66" s="294">
        <v>4</v>
      </c>
      <c r="J66" s="295" t="s">
        <v>60</v>
      </c>
      <c r="K66" s="294">
        <v>4</v>
      </c>
      <c r="L66" s="295" t="s">
        <v>4</v>
      </c>
      <c r="S66" s="415"/>
    </row>
    <row r="67" spans="2:19" s="321" customFormat="1" ht="18">
      <c r="B67" s="682"/>
      <c r="C67" s="685">
        <v>0.72916666666666663</v>
      </c>
      <c r="D67" s="686"/>
      <c r="E67" s="685">
        <v>0.72916666666666663</v>
      </c>
      <c r="F67" s="686"/>
      <c r="G67" s="685">
        <v>0.72916666666666663</v>
      </c>
      <c r="H67" s="686"/>
      <c r="I67" s="685">
        <v>0.72916666666666663</v>
      </c>
      <c r="J67" s="686"/>
      <c r="K67" s="685">
        <v>0.72916666666666663</v>
      </c>
      <c r="L67" s="686"/>
      <c r="S67" s="415"/>
    </row>
    <row r="68" spans="2:19" s="321" customFormat="1" ht="18.75">
      <c r="B68" s="682"/>
      <c r="C68" s="294">
        <v>1</v>
      </c>
      <c r="D68" s="295" t="s">
        <v>308</v>
      </c>
      <c r="E68" s="294">
        <v>1</v>
      </c>
      <c r="F68" s="295" t="s">
        <v>308</v>
      </c>
      <c r="G68" s="294">
        <v>1</v>
      </c>
      <c r="H68" s="295" t="s">
        <v>308</v>
      </c>
      <c r="I68" s="294">
        <v>1</v>
      </c>
      <c r="J68" s="295" t="s">
        <v>53</v>
      </c>
      <c r="K68" s="294">
        <v>1</v>
      </c>
      <c r="L68" s="295" t="s">
        <v>51</v>
      </c>
      <c r="S68" s="415"/>
    </row>
    <row r="69" spans="2:19" s="321" customFormat="1" ht="18.75">
      <c r="B69" s="682"/>
      <c r="C69" s="294">
        <v>2</v>
      </c>
      <c r="D69" s="295" t="s">
        <v>58</v>
      </c>
      <c r="E69" s="294">
        <v>2</v>
      </c>
      <c r="F69" s="295" t="s">
        <v>63</v>
      </c>
      <c r="G69" s="294">
        <v>2</v>
      </c>
      <c r="H69" s="295" t="s">
        <v>44</v>
      </c>
      <c r="I69" s="294">
        <v>2</v>
      </c>
      <c r="J69" s="295" t="s">
        <v>63</v>
      </c>
      <c r="K69" s="294">
        <v>2</v>
      </c>
      <c r="L69" s="295" t="s">
        <v>308</v>
      </c>
      <c r="S69" s="415"/>
    </row>
    <row r="70" spans="2:19" s="321" customFormat="1" ht="18.75">
      <c r="B70" s="682"/>
      <c r="C70" s="294">
        <v>3</v>
      </c>
      <c r="D70" s="295" t="s">
        <v>76</v>
      </c>
      <c r="E70" s="294">
        <v>3</v>
      </c>
      <c r="F70" s="295" t="s">
        <v>208</v>
      </c>
      <c r="G70" s="294">
        <v>3</v>
      </c>
      <c r="H70" s="295" t="s">
        <v>75</v>
      </c>
      <c r="I70" s="294">
        <v>3</v>
      </c>
      <c r="J70" s="295" t="s">
        <v>308</v>
      </c>
      <c r="K70" s="294">
        <v>3</v>
      </c>
      <c r="L70" s="295" t="s">
        <v>44</v>
      </c>
      <c r="S70" s="415"/>
    </row>
    <row r="71" spans="2:19" s="321" customFormat="1" ht="19.5" thickBot="1">
      <c r="B71" s="682"/>
      <c r="C71" s="294">
        <v>4</v>
      </c>
      <c r="D71" s="295" t="s">
        <v>44</v>
      </c>
      <c r="E71" s="294">
        <v>4</v>
      </c>
      <c r="F71" s="295" t="s">
        <v>78</v>
      </c>
      <c r="G71" s="294">
        <v>4</v>
      </c>
      <c r="H71" s="295" t="s">
        <v>6</v>
      </c>
      <c r="I71" s="294">
        <v>4</v>
      </c>
      <c r="J71" s="295" t="s">
        <v>6</v>
      </c>
      <c r="K71" s="294">
        <v>4</v>
      </c>
      <c r="L71" s="295" t="s">
        <v>48</v>
      </c>
      <c r="S71" s="415"/>
    </row>
    <row r="72" spans="2:19" s="321" customFormat="1" ht="18">
      <c r="B72" s="682"/>
      <c r="C72" s="685">
        <v>0.79166666666666663</v>
      </c>
      <c r="D72" s="686"/>
      <c r="E72" s="685">
        <v>0.79166666666666663</v>
      </c>
      <c r="F72" s="686"/>
      <c r="G72" s="685">
        <v>0.79166666666666663</v>
      </c>
      <c r="H72" s="686"/>
      <c r="I72" s="685">
        <v>0.79166666666666663</v>
      </c>
      <c r="J72" s="686"/>
      <c r="K72" s="685">
        <v>0.79166666666666663</v>
      </c>
      <c r="L72" s="686"/>
      <c r="S72" s="415"/>
    </row>
    <row r="73" spans="2:19" s="321" customFormat="1" ht="18.75">
      <c r="B73" s="682"/>
      <c r="C73" s="294">
        <v>1</v>
      </c>
      <c r="D73" s="295" t="s">
        <v>208</v>
      </c>
      <c r="E73" s="294">
        <v>1</v>
      </c>
      <c r="F73" s="295" t="s">
        <v>61</v>
      </c>
      <c r="G73" s="294">
        <v>1</v>
      </c>
      <c r="H73" s="295" t="s">
        <v>51</v>
      </c>
      <c r="I73" s="294">
        <v>1</v>
      </c>
      <c r="J73" s="295" t="s">
        <v>7</v>
      </c>
      <c r="K73" s="294">
        <v>1</v>
      </c>
      <c r="L73" s="295" t="s">
        <v>22</v>
      </c>
      <c r="S73" s="415"/>
    </row>
    <row r="74" spans="2:19" s="321" customFormat="1" ht="18.75">
      <c r="B74" s="682"/>
      <c r="C74" s="294">
        <v>2</v>
      </c>
      <c r="D74" s="327" t="s">
        <v>50</v>
      </c>
      <c r="E74" s="294">
        <v>2</v>
      </c>
      <c r="F74" s="295" t="s">
        <v>44</v>
      </c>
      <c r="G74" s="294">
        <v>2</v>
      </c>
      <c r="H74" s="295" t="s">
        <v>208</v>
      </c>
      <c r="I74" s="294">
        <v>2</v>
      </c>
      <c r="J74" s="295" t="s">
        <v>29</v>
      </c>
      <c r="K74" s="294">
        <v>2</v>
      </c>
      <c r="L74" s="295" t="s">
        <v>208</v>
      </c>
      <c r="S74" s="415"/>
    </row>
    <row r="75" spans="2:19" s="321" customFormat="1" ht="18.75">
      <c r="B75" s="682"/>
      <c r="C75" s="294">
        <v>3</v>
      </c>
      <c r="D75" s="327" t="s">
        <v>7</v>
      </c>
      <c r="E75" s="294">
        <v>3</v>
      </c>
      <c r="F75" s="295" t="s">
        <v>53</v>
      </c>
      <c r="G75" s="294">
        <v>3</v>
      </c>
      <c r="H75" s="295" t="s">
        <v>76</v>
      </c>
      <c r="I75" s="294">
        <v>3</v>
      </c>
      <c r="J75" s="295" t="s">
        <v>58</v>
      </c>
      <c r="K75" s="294">
        <v>3</v>
      </c>
      <c r="L75" s="295" t="s">
        <v>62</v>
      </c>
      <c r="S75" s="415"/>
    </row>
    <row r="76" spans="2:19" s="321" customFormat="1" ht="19.5" thickBot="1">
      <c r="B76" s="683"/>
      <c r="C76" s="307">
        <v>4</v>
      </c>
      <c r="D76" s="308" t="s">
        <v>169</v>
      </c>
      <c r="E76" s="307">
        <v>4</v>
      </c>
      <c r="F76" s="295" t="s">
        <v>60</v>
      </c>
      <c r="G76" s="307">
        <v>4</v>
      </c>
      <c r="H76" s="295" t="s">
        <v>48</v>
      </c>
      <c r="I76" s="307">
        <v>4</v>
      </c>
      <c r="J76" s="295" t="s">
        <v>22</v>
      </c>
      <c r="K76" s="307">
        <v>4</v>
      </c>
      <c r="L76" s="308" t="s">
        <v>6</v>
      </c>
      <c r="S76" s="415"/>
    </row>
    <row r="77" spans="2:19">
      <c r="K77" s="305"/>
      <c r="L77" s="305"/>
    </row>
    <row r="78" spans="2:19">
      <c r="C78" s="57" t="s">
        <v>274</v>
      </c>
      <c r="D78" s="53" t="s">
        <v>275</v>
      </c>
      <c r="H78" s="414" t="s">
        <v>312</v>
      </c>
      <c r="J78" s="414" t="s">
        <v>313</v>
      </c>
    </row>
    <row r="79" spans="2:19" ht="15.75">
      <c r="C79" s="57" t="s">
        <v>272</v>
      </c>
      <c r="D79" s="400" t="s">
        <v>11</v>
      </c>
      <c r="H79" s="328" t="s">
        <v>280</v>
      </c>
      <c r="J79" s="416">
        <f xml:space="preserve"> COUNTIF($C$5:$N$76,"Alejandra Moreno")</f>
        <v>4</v>
      </c>
    </row>
    <row r="80" spans="2:19" ht="15.75">
      <c r="C80" s="57" t="s">
        <v>272</v>
      </c>
      <c r="D80" s="400" t="s">
        <v>280</v>
      </c>
      <c r="H80" s="328" t="s">
        <v>11</v>
      </c>
      <c r="J80" s="416">
        <f xml:space="preserve"> COUNTIF($C$5:$N$76,"Amparo Cabrera")</f>
        <v>7</v>
      </c>
    </row>
    <row r="81" spans="2:19" ht="15.75">
      <c r="C81" s="57" t="s">
        <v>272</v>
      </c>
      <c r="D81" s="425" t="s">
        <v>12</v>
      </c>
      <c r="H81" s="425" t="s">
        <v>12</v>
      </c>
      <c r="I81" s="292"/>
      <c r="J81" s="416">
        <f xml:space="preserve"> COUNTIF($C$5:$N$76,"Ana Maria Cabrera")</f>
        <v>0</v>
      </c>
      <c r="S81" s="292"/>
    </row>
    <row r="82" spans="2:19" ht="15.75">
      <c r="C82" s="57" t="s">
        <v>273</v>
      </c>
      <c r="D82" s="400" t="s">
        <v>6</v>
      </c>
      <c r="H82" s="328" t="s">
        <v>6</v>
      </c>
      <c r="I82" s="292"/>
      <c r="J82" s="416">
        <f xml:space="preserve"> COUNTIF($C$5:$N$76,"Camilo Perdomo")</f>
        <v>5</v>
      </c>
      <c r="S82" s="292"/>
    </row>
    <row r="83" spans="2:19" ht="15.75">
      <c r="B83" s="292"/>
      <c r="C83" s="57" t="s">
        <v>272</v>
      </c>
      <c r="D83" s="318" t="s">
        <v>14</v>
      </c>
      <c r="G83" s="292"/>
      <c r="H83" s="318" t="s">
        <v>14</v>
      </c>
      <c r="I83" s="292"/>
      <c r="J83" s="416">
        <f xml:space="preserve"> COUNTIF($C$5:$L$76,"Cecilia Castro")</f>
        <v>0</v>
      </c>
      <c r="K83" s="292"/>
      <c r="L83" s="292"/>
      <c r="S83" s="292"/>
    </row>
    <row r="84" spans="2:19" ht="15.75">
      <c r="B84" s="292"/>
      <c r="C84" s="57" t="s">
        <v>272</v>
      </c>
      <c r="D84" s="400" t="s">
        <v>15</v>
      </c>
      <c r="F84" s="304" t="s">
        <v>205</v>
      </c>
      <c r="G84" s="292"/>
      <c r="H84" s="328" t="s">
        <v>15</v>
      </c>
      <c r="I84" s="292"/>
      <c r="J84" s="416">
        <f xml:space="preserve"> COUNTIF($C$5:$N$76,"Clara Ines Cuellar")</f>
        <v>11</v>
      </c>
      <c r="K84" s="292"/>
      <c r="L84" s="292"/>
      <c r="S84" s="292"/>
    </row>
    <row r="85" spans="2:19" ht="15.75">
      <c r="B85" s="292"/>
      <c r="C85" s="57" t="s">
        <v>273</v>
      </c>
      <c r="D85" s="425" t="s">
        <v>16</v>
      </c>
      <c r="G85" s="292"/>
      <c r="H85" s="425" t="s">
        <v>16</v>
      </c>
      <c r="I85" s="292"/>
      <c r="J85" s="416">
        <f xml:space="preserve"> COUNTIF($C$5:$L$76,"Daniel Ramirez")</f>
        <v>0</v>
      </c>
      <c r="K85" s="292"/>
      <c r="L85" s="292"/>
      <c r="S85" s="292"/>
    </row>
    <row r="86" spans="2:19" ht="15.75">
      <c r="B86" s="292"/>
      <c r="C86" s="57" t="s">
        <v>273</v>
      </c>
      <c r="D86" s="318" t="s">
        <v>17</v>
      </c>
      <c r="G86" s="292"/>
      <c r="H86" s="318" t="s">
        <v>17</v>
      </c>
      <c r="I86" s="292"/>
      <c r="J86" s="416">
        <f xml:space="preserve"> COUNTIF($C$5:$N$76,"Dario Toledo")</f>
        <v>0</v>
      </c>
      <c r="K86" s="292"/>
      <c r="L86" s="292"/>
      <c r="S86" s="292"/>
    </row>
    <row r="87" spans="2:19" ht="15.75">
      <c r="B87" s="292"/>
      <c r="C87" s="57" t="s">
        <v>272</v>
      </c>
      <c r="D87" s="400" t="s">
        <v>18</v>
      </c>
      <c r="F87" s="304" t="s">
        <v>205</v>
      </c>
      <c r="G87" s="292"/>
      <c r="H87" s="328" t="s">
        <v>318</v>
      </c>
      <c r="I87" s="292"/>
      <c r="J87" s="416">
        <f xml:space="preserve"> COUNTIF($C$5:$L$76,"Dora Gladys Ramirez")</f>
        <v>5</v>
      </c>
      <c r="K87" s="292"/>
      <c r="L87" s="292"/>
      <c r="S87" s="292"/>
    </row>
    <row r="88" spans="2:19" ht="15.75">
      <c r="B88" s="292"/>
      <c r="C88" s="57" t="s">
        <v>273</v>
      </c>
      <c r="D88" s="400" t="s">
        <v>19</v>
      </c>
      <c r="G88" s="292"/>
      <c r="H88" s="328" t="s">
        <v>19</v>
      </c>
      <c r="I88" s="292"/>
      <c r="J88" s="416">
        <f xml:space="preserve"> COUNTIF($C$5:$N$76,"Douglas Castillo Quintero")</f>
        <v>2</v>
      </c>
      <c r="K88" s="292"/>
      <c r="L88" s="292"/>
      <c r="S88" s="292"/>
    </row>
    <row r="89" spans="2:19" ht="15.75">
      <c r="B89" s="292"/>
      <c r="C89" s="57" t="s">
        <v>272</v>
      </c>
      <c r="D89" s="400" t="s">
        <v>20</v>
      </c>
      <c r="F89" s="304" t="s">
        <v>205</v>
      </c>
      <c r="G89" s="292"/>
      <c r="H89" s="328" t="s">
        <v>20</v>
      </c>
      <c r="I89" s="292"/>
      <c r="J89" s="416">
        <f xml:space="preserve"> COUNTIF($C$5:$N$76,"Edna Margarita Sánchez")</f>
        <v>2</v>
      </c>
      <c r="K89" s="292"/>
      <c r="L89" s="292"/>
      <c r="S89" s="292"/>
    </row>
    <row r="90" spans="2:19" ht="15.75">
      <c r="B90" s="292"/>
      <c r="C90" s="57" t="s">
        <v>272</v>
      </c>
      <c r="D90" s="400" t="s">
        <v>308</v>
      </c>
      <c r="G90" s="292"/>
      <c r="H90" s="328" t="s">
        <v>308</v>
      </c>
      <c r="I90" s="292"/>
      <c r="J90" s="416">
        <f xml:space="preserve"> COUNTIF($C$5:$N$76,"Ema Maje Meñaca")</f>
        <v>9</v>
      </c>
      <c r="K90" s="292"/>
      <c r="L90" s="292"/>
      <c r="S90" s="292"/>
    </row>
    <row r="91" spans="2:19" ht="15.75">
      <c r="B91" s="292"/>
      <c r="C91" s="57" t="s">
        <v>273</v>
      </c>
      <c r="D91" s="400" t="s">
        <v>22</v>
      </c>
      <c r="G91" s="292"/>
      <c r="H91" s="328" t="s">
        <v>22</v>
      </c>
      <c r="I91" s="292"/>
      <c r="J91" s="416">
        <f xml:space="preserve"> COUNTIF($C$5:$N$76,"Francisco Javier Ochoa")</f>
        <v>2</v>
      </c>
      <c r="K91" s="292"/>
      <c r="L91" s="292"/>
      <c r="S91" s="292"/>
    </row>
    <row r="92" spans="2:19" ht="15.75">
      <c r="B92" s="292"/>
      <c r="C92" s="57" t="s">
        <v>272</v>
      </c>
      <c r="D92" s="400" t="s">
        <v>23</v>
      </c>
      <c r="F92" s="304" t="s">
        <v>281</v>
      </c>
      <c r="G92" s="292"/>
      <c r="H92" s="328" t="s">
        <v>23</v>
      </c>
      <c r="I92" s="292"/>
      <c r="J92" s="416">
        <f xml:space="preserve"> COUNTIF($C$5:$N$76,"Gloria España")</f>
        <v>9</v>
      </c>
      <c r="K92" s="292"/>
      <c r="L92" s="292"/>
      <c r="S92" s="292"/>
    </row>
    <row r="93" spans="2:19" ht="15.75">
      <c r="B93" s="292"/>
      <c r="C93" s="57" t="s">
        <v>272</v>
      </c>
      <c r="D93" s="400" t="s">
        <v>24</v>
      </c>
      <c r="F93" s="304" t="s">
        <v>281</v>
      </c>
      <c r="G93" s="292"/>
      <c r="H93" s="328" t="s">
        <v>24</v>
      </c>
      <c r="I93" s="292"/>
      <c r="J93" s="416">
        <f xml:space="preserve"> COUNTIF($C$5:$N$76,"Gloria Santa")</f>
        <v>11</v>
      </c>
      <c r="K93" s="292"/>
      <c r="L93" s="292"/>
      <c r="S93" s="292"/>
    </row>
    <row r="94" spans="2:19" ht="15.75">
      <c r="B94" s="292"/>
      <c r="C94" s="57" t="s">
        <v>272</v>
      </c>
      <c r="D94" s="400" t="s">
        <v>25</v>
      </c>
      <c r="G94" s="292"/>
      <c r="H94" s="328" t="s">
        <v>25</v>
      </c>
      <c r="I94" s="292"/>
      <c r="J94" s="416">
        <f xml:space="preserve"> COUNTIF($C$5:$N$76,"Jackeline Villabon Penagos")</f>
        <v>2</v>
      </c>
      <c r="K94" s="292"/>
      <c r="L94" s="292"/>
      <c r="S94" s="292"/>
    </row>
    <row r="95" spans="2:19" ht="15.75">
      <c r="B95" s="292"/>
      <c r="C95" s="57" t="s">
        <v>273</v>
      </c>
      <c r="D95" s="400" t="s">
        <v>26</v>
      </c>
      <c r="G95" s="292"/>
      <c r="H95" s="328" t="s">
        <v>26</v>
      </c>
      <c r="I95" s="292"/>
      <c r="J95" s="416">
        <f xml:space="preserve"> COUNTIF($C$5:$N$76,"Javier Tejada")</f>
        <v>3</v>
      </c>
      <c r="K95" s="292"/>
      <c r="L95" s="292"/>
      <c r="S95" s="292"/>
    </row>
    <row r="96" spans="2:19" ht="15.75">
      <c r="B96" s="292"/>
      <c r="C96" s="57" t="s">
        <v>272</v>
      </c>
      <c r="D96" s="400" t="s">
        <v>27</v>
      </c>
      <c r="G96" s="292"/>
      <c r="H96" s="328" t="s">
        <v>27</v>
      </c>
      <c r="I96" s="292"/>
      <c r="J96" s="416">
        <f xml:space="preserve"> COUNTIF($C$5:$N$76,"Lady Clarena Rojas")</f>
        <v>12</v>
      </c>
      <c r="K96" s="292"/>
      <c r="L96" s="292"/>
      <c r="S96" s="292"/>
    </row>
    <row r="97" spans="2:19" ht="15.75">
      <c r="B97" s="292"/>
      <c r="C97" s="57" t="s">
        <v>272</v>
      </c>
      <c r="D97" s="400" t="s">
        <v>28</v>
      </c>
      <c r="G97" s="292"/>
      <c r="H97" s="328" t="s">
        <v>28</v>
      </c>
      <c r="I97" s="292"/>
      <c r="J97" s="416">
        <f xml:space="preserve"> COUNTIF($C$5:$N$76,"Lucila Muñoz Gómez")</f>
        <v>9</v>
      </c>
      <c r="K97" s="292"/>
      <c r="L97" s="292"/>
      <c r="S97" s="292"/>
    </row>
    <row r="98" spans="2:19" ht="15.75">
      <c r="B98" s="292"/>
      <c r="C98" s="57" t="s">
        <v>272</v>
      </c>
      <c r="D98" s="400" t="s">
        <v>29</v>
      </c>
      <c r="F98" s="304" t="s">
        <v>205</v>
      </c>
      <c r="G98" s="292"/>
      <c r="H98" s="328" t="s">
        <v>29</v>
      </c>
      <c r="I98" s="292"/>
      <c r="J98" s="416">
        <f xml:space="preserve"> COUNTIF($C$5:$N$76,"Ludivia Murcia Acuña")</f>
        <v>10</v>
      </c>
      <c r="K98" s="292"/>
      <c r="L98" s="292"/>
      <c r="S98" s="292"/>
    </row>
    <row r="99" spans="2:19" ht="15.75">
      <c r="B99" s="292"/>
      <c r="C99" s="57" t="s">
        <v>272</v>
      </c>
      <c r="D99" s="400" t="s">
        <v>2</v>
      </c>
      <c r="G99" s="292"/>
      <c r="H99" s="328" t="s">
        <v>2</v>
      </c>
      <c r="I99" s="292"/>
      <c r="J99" s="416">
        <f xml:space="preserve"> COUNTIF($C$5:$L$76,"Luz Marina Olaya")</f>
        <v>6</v>
      </c>
      <c r="K99" s="292"/>
      <c r="L99" s="292"/>
      <c r="S99" s="292"/>
    </row>
    <row r="100" spans="2:19" ht="15.75">
      <c r="B100" s="292"/>
      <c r="C100" s="57" t="s">
        <v>272</v>
      </c>
      <c r="D100" s="318" t="s">
        <v>43</v>
      </c>
      <c r="F100" s="304" t="s">
        <v>281</v>
      </c>
      <c r="G100" s="292"/>
      <c r="H100" s="318" t="s">
        <v>43</v>
      </c>
      <c r="I100" s="292"/>
      <c r="J100" s="416">
        <f xml:space="preserve"> COUNTIF($C$5:$N$76,"Magda Lucia Lame")</f>
        <v>3</v>
      </c>
      <c r="K100" s="292"/>
      <c r="L100" s="292"/>
      <c r="S100" s="292"/>
    </row>
    <row r="101" spans="2:19" ht="15.75">
      <c r="B101" s="292"/>
      <c r="C101" s="57" t="s">
        <v>272</v>
      </c>
      <c r="D101" s="318" t="s">
        <v>30</v>
      </c>
      <c r="F101" s="304" t="s">
        <v>205</v>
      </c>
      <c r="G101" s="292"/>
      <c r="H101" s="318" t="s">
        <v>30</v>
      </c>
      <c r="I101" s="292"/>
      <c r="J101" s="416">
        <f xml:space="preserve"> COUNTIF($C$5:$N$76,"Maria del Carmen Lozano")</f>
        <v>0</v>
      </c>
      <c r="K101" s="292"/>
      <c r="L101" s="292"/>
      <c r="S101" s="292"/>
    </row>
    <row r="102" spans="2:19" ht="15.75">
      <c r="B102" s="292"/>
      <c r="C102" s="57" t="s">
        <v>272</v>
      </c>
      <c r="D102" s="400" t="s">
        <v>62</v>
      </c>
      <c r="F102" s="304" t="s">
        <v>281</v>
      </c>
      <c r="G102" s="292"/>
      <c r="H102" s="328" t="s">
        <v>62</v>
      </c>
      <c r="I102" s="292"/>
      <c r="J102" s="416">
        <f xml:space="preserve"> COUNTIF($C$5:$N$76,"Maria Yolanda Alvarez")</f>
        <v>7</v>
      </c>
      <c r="K102" s="292"/>
      <c r="L102" s="292"/>
      <c r="S102" s="292"/>
    </row>
    <row r="103" spans="2:19" ht="15.75">
      <c r="B103" s="292"/>
      <c r="C103" s="57" t="s">
        <v>272</v>
      </c>
      <c r="D103" s="400" t="s">
        <v>31</v>
      </c>
      <c r="F103" s="304" t="s">
        <v>205</v>
      </c>
      <c r="G103" s="292"/>
      <c r="H103" s="328" t="s">
        <v>31</v>
      </c>
      <c r="I103" s="292"/>
      <c r="J103" s="416">
        <f xml:space="preserve"> COUNTIF($C$5:$L$76,"Mariela Cuellar")</f>
        <v>7</v>
      </c>
      <c r="K103" s="292"/>
      <c r="L103" s="292"/>
      <c r="S103" s="292"/>
    </row>
    <row r="104" spans="2:19" ht="15.75">
      <c r="B104" s="292"/>
      <c r="C104" s="57" t="s">
        <v>272</v>
      </c>
      <c r="D104" s="400" t="s">
        <v>112</v>
      </c>
      <c r="G104" s="292"/>
      <c r="H104" s="328" t="s">
        <v>112</v>
      </c>
      <c r="I104" s="292"/>
      <c r="J104" s="416">
        <f xml:space="preserve"> COUNTIF($C$5:$N$76,"Marina Gomez")</f>
        <v>6</v>
      </c>
      <c r="K104" s="292"/>
      <c r="L104" s="292"/>
      <c r="S104" s="292"/>
    </row>
    <row r="105" spans="2:19" ht="15.75">
      <c r="B105" s="292"/>
      <c r="C105" s="57" t="s">
        <v>273</v>
      </c>
      <c r="D105" s="318" t="s">
        <v>59</v>
      </c>
      <c r="G105" s="292"/>
      <c r="H105" s="318" t="s">
        <v>59</v>
      </c>
      <c r="I105" s="292"/>
      <c r="J105" s="416">
        <f xml:space="preserve"> COUNTIF($C$5:$N$76,"Mauricio Vargas")</f>
        <v>0</v>
      </c>
      <c r="K105" s="292"/>
      <c r="L105" s="292"/>
      <c r="S105" s="292"/>
    </row>
    <row r="106" spans="2:19" ht="15.75">
      <c r="B106" s="292"/>
      <c r="C106" s="57" t="s">
        <v>272</v>
      </c>
      <c r="D106" s="400" t="s">
        <v>32</v>
      </c>
      <c r="F106" s="304" t="s">
        <v>205</v>
      </c>
      <c r="G106" s="292"/>
      <c r="H106" s="328" t="s">
        <v>32</v>
      </c>
      <c r="I106" s="292"/>
      <c r="J106" s="416">
        <f xml:space="preserve"> COUNTIF($C$5:$N$76,"Milena Jimenez")</f>
        <v>4</v>
      </c>
      <c r="K106" s="292"/>
      <c r="L106" s="292"/>
      <c r="S106" s="292"/>
    </row>
    <row r="107" spans="2:19" ht="15.75">
      <c r="B107" s="292"/>
      <c r="C107" s="57" t="s">
        <v>273</v>
      </c>
      <c r="D107" s="400" t="s">
        <v>4</v>
      </c>
      <c r="F107" s="304" t="s">
        <v>205</v>
      </c>
      <c r="G107" s="292"/>
      <c r="H107" s="328" t="s">
        <v>4</v>
      </c>
      <c r="I107" s="292"/>
      <c r="J107" s="416">
        <f xml:space="preserve"> COUNTIF($C$5:$N$76,"Milton Rico")</f>
        <v>4</v>
      </c>
      <c r="K107" s="292"/>
      <c r="L107" s="292"/>
      <c r="S107" s="292"/>
    </row>
    <row r="108" spans="2:19" ht="15.75">
      <c r="B108" s="292"/>
      <c r="C108" s="57" t="s">
        <v>272</v>
      </c>
      <c r="D108" s="400" t="s">
        <v>33</v>
      </c>
      <c r="G108" s="292"/>
      <c r="H108" s="328" t="s">
        <v>47</v>
      </c>
      <c r="I108" s="292"/>
      <c r="J108" s="416">
        <f xml:space="preserve"> COUNTIF($C$5:$L$76,"Nancy Cabrera")</f>
        <v>4</v>
      </c>
      <c r="K108" s="292"/>
      <c r="L108" s="292"/>
      <c r="S108" s="292"/>
    </row>
    <row r="109" spans="2:19" ht="15.75">
      <c r="B109" s="292"/>
      <c r="C109" s="57" t="s">
        <v>272</v>
      </c>
      <c r="D109" s="400" t="s">
        <v>3</v>
      </c>
      <c r="F109" s="304" t="s">
        <v>281</v>
      </c>
      <c r="G109" s="292"/>
      <c r="H109" s="328" t="s">
        <v>3</v>
      </c>
      <c r="I109" s="292"/>
      <c r="J109" s="416">
        <f xml:space="preserve"> COUNTIF($C$5:$N$76,"Nancy Murcia")</f>
        <v>7</v>
      </c>
      <c r="K109" s="292"/>
      <c r="L109" s="292"/>
      <c r="S109" s="292"/>
    </row>
    <row r="110" spans="2:19" ht="15.75">
      <c r="B110" s="292"/>
      <c r="C110" s="57" t="s">
        <v>272</v>
      </c>
      <c r="D110" s="318" t="s">
        <v>34</v>
      </c>
      <c r="G110" s="292"/>
      <c r="H110" s="318" t="s">
        <v>34</v>
      </c>
      <c r="I110" s="292"/>
      <c r="J110" s="416">
        <f xml:space="preserve"> COUNTIF($C$5:$N$76,"Nini Johana Liscano")</f>
        <v>0</v>
      </c>
      <c r="K110" s="292"/>
      <c r="L110" s="292"/>
      <c r="S110" s="292"/>
    </row>
    <row r="111" spans="2:19" ht="15.75">
      <c r="B111" s="292"/>
      <c r="C111" s="57" t="s">
        <v>272</v>
      </c>
      <c r="D111" s="400" t="s">
        <v>35</v>
      </c>
      <c r="G111" s="292"/>
      <c r="H111" s="328" t="s">
        <v>35</v>
      </c>
      <c r="I111" s="292"/>
      <c r="J111" s="416">
        <f xml:space="preserve"> COUNTIF($C$5:$N$76,"Norma Gerardino")</f>
        <v>7</v>
      </c>
      <c r="K111" s="292"/>
      <c r="L111" s="292"/>
      <c r="S111" s="292"/>
    </row>
    <row r="112" spans="2:19" ht="15.75">
      <c r="B112" s="292"/>
      <c r="C112" s="57" t="s">
        <v>272</v>
      </c>
      <c r="D112" s="400" t="s">
        <v>8</v>
      </c>
      <c r="G112" s="292"/>
      <c r="H112" s="328" t="s">
        <v>8</v>
      </c>
      <c r="I112" s="292"/>
      <c r="J112" s="416">
        <f xml:space="preserve"> COUNTIF($C$5:$L$76,"Nury Santos")</f>
        <v>9</v>
      </c>
      <c r="K112" s="292"/>
      <c r="L112" s="292"/>
      <c r="S112" s="292"/>
    </row>
    <row r="113" spans="2:19" ht="15.75">
      <c r="B113" s="292"/>
      <c r="C113" s="57" t="s">
        <v>272</v>
      </c>
      <c r="D113" s="400" t="s">
        <v>36</v>
      </c>
      <c r="G113" s="292"/>
      <c r="H113" s="328" t="s">
        <v>36</v>
      </c>
      <c r="I113" s="292"/>
      <c r="J113" s="416">
        <f xml:space="preserve"> COUNTIF($C$5:$N$76,"Olga Perez")</f>
        <v>2</v>
      </c>
      <c r="K113" s="292"/>
      <c r="L113" s="292"/>
      <c r="S113" s="292"/>
    </row>
    <row r="114" spans="2:19" ht="15.75">
      <c r="B114" s="292"/>
      <c r="C114" s="57" t="s">
        <v>272</v>
      </c>
      <c r="D114" s="400" t="s">
        <v>5</v>
      </c>
      <c r="F114" s="304" t="s">
        <v>281</v>
      </c>
      <c r="G114" s="292"/>
      <c r="H114" s="328" t="s">
        <v>5</v>
      </c>
      <c r="I114" s="292"/>
      <c r="J114" s="416">
        <f xml:space="preserve"> COUNTIF($C$5:$N$76,"Onoralba Osso")</f>
        <v>5</v>
      </c>
      <c r="K114" s="292"/>
      <c r="L114" s="292"/>
      <c r="S114" s="292"/>
    </row>
    <row r="115" spans="2:19" ht="15.75">
      <c r="B115" s="292"/>
      <c r="C115" s="57" t="s">
        <v>273</v>
      </c>
      <c r="D115" s="400" t="s">
        <v>37</v>
      </c>
      <c r="E115" s="292"/>
      <c r="F115" s="292"/>
      <c r="G115" s="292"/>
      <c r="H115" s="328" t="s">
        <v>37</v>
      </c>
      <c r="I115" s="292"/>
      <c r="J115" s="416">
        <f xml:space="preserve"> COUNTIF($C$5:$N$76,"Pablo Alvarez")</f>
        <v>4</v>
      </c>
      <c r="K115" s="292"/>
      <c r="L115" s="292"/>
      <c r="S115" s="292"/>
    </row>
    <row r="116" spans="2:19" ht="15.75">
      <c r="B116" s="292"/>
      <c r="C116" s="57" t="s">
        <v>272</v>
      </c>
      <c r="D116" s="400" t="s">
        <v>7</v>
      </c>
      <c r="E116" s="292"/>
      <c r="F116" s="292"/>
      <c r="G116" s="292"/>
      <c r="H116" s="328" t="s">
        <v>7</v>
      </c>
      <c r="I116" s="292"/>
      <c r="J116" s="416">
        <f xml:space="preserve"> COUNTIF($C$5:$N$76,"Patricia Mejia")</f>
        <v>4</v>
      </c>
      <c r="K116" s="292"/>
      <c r="L116" s="292"/>
      <c r="S116" s="292"/>
    </row>
    <row r="117" spans="2:19" ht="15.75">
      <c r="B117" s="292"/>
      <c r="C117" s="57" t="s">
        <v>273</v>
      </c>
      <c r="D117" s="400" t="s">
        <v>46</v>
      </c>
      <c r="E117" s="292"/>
      <c r="F117" s="292"/>
      <c r="G117" s="292"/>
      <c r="H117" s="328" t="s">
        <v>46</v>
      </c>
      <c r="I117" s="292"/>
      <c r="J117" s="416">
        <f xml:space="preserve"> COUNTIF($C$5:$N$76,"Ruben Carvallo")</f>
        <v>4</v>
      </c>
      <c r="K117" s="292"/>
      <c r="L117" s="292"/>
      <c r="S117" s="292"/>
    </row>
    <row r="118" spans="2:19" ht="15.75">
      <c r="B118" s="292"/>
      <c r="C118" s="57" t="s">
        <v>272</v>
      </c>
      <c r="D118" s="400" t="s">
        <v>40</v>
      </c>
      <c r="E118" s="292"/>
      <c r="F118" s="292"/>
      <c r="G118" s="292"/>
      <c r="H118" s="328" t="s">
        <v>40</v>
      </c>
      <c r="I118" s="292"/>
      <c r="J118" s="416">
        <f xml:space="preserve"> COUNTIF($C$5:$N$76,"Sonia Ortiz")</f>
        <v>3</v>
      </c>
      <c r="K118" s="292"/>
      <c r="L118" s="292"/>
      <c r="S118" s="292"/>
    </row>
    <row r="119" spans="2:19" ht="15.75">
      <c r="B119" s="292"/>
      <c r="C119" s="57" t="s">
        <v>272</v>
      </c>
      <c r="D119" s="318" t="s">
        <v>65</v>
      </c>
      <c r="E119" s="292"/>
      <c r="F119" s="292"/>
      <c r="G119" s="292"/>
      <c r="H119" s="318" t="s">
        <v>65</v>
      </c>
      <c r="I119" s="292"/>
      <c r="J119" s="416">
        <f xml:space="preserve"> COUNTIF($C$5:$N$76,"Yaneth Chaparro")</f>
        <v>0</v>
      </c>
      <c r="K119" s="292"/>
      <c r="L119" s="292"/>
      <c r="S119" s="292"/>
    </row>
    <row r="120" spans="2:19" ht="15.75">
      <c r="B120" s="292"/>
      <c r="C120" s="57" t="s">
        <v>272</v>
      </c>
      <c r="D120" s="318" t="s">
        <v>41</v>
      </c>
      <c r="E120" s="292"/>
      <c r="F120" s="292"/>
      <c r="G120" s="292"/>
      <c r="H120" s="318" t="s">
        <v>41</v>
      </c>
      <c r="I120" s="292"/>
      <c r="J120" s="416">
        <f xml:space="preserve"> COUNTIF($C$5:$N$76,"Yanith Paramo")</f>
        <v>0</v>
      </c>
      <c r="K120" s="292"/>
      <c r="L120" s="292"/>
      <c r="S120" s="292"/>
    </row>
  </sheetData>
  <autoFilter ref="H78:J120"/>
  <mergeCells count="126">
    <mergeCell ref="M5:N5"/>
    <mergeCell ref="M6:N6"/>
    <mergeCell ref="M10:N10"/>
    <mergeCell ref="C67:D67"/>
    <mergeCell ref="E67:F67"/>
    <mergeCell ref="G67:H67"/>
    <mergeCell ref="I67:J67"/>
    <mergeCell ref="K67:L67"/>
    <mergeCell ref="C72:D72"/>
    <mergeCell ref="E72:F72"/>
    <mergeCell ref="G72:H72"/>
    <mergeCell ref="I72:J72"/>
    <mergeCell ref="K72:L72"/>
    <mergeCell ref="K57:L57"/>
    <mergeCell ref="C62:D62"/>
    <mergeCell ref="E62:F62"/>
    <mergeCell ref="G62:H62"/>
    <mergeCell ref="I62:J62"/>
    <mergeCell ref="K62:L62"/>
    <mergeCell ref="K47:L47"/>
    <mergeCell ref="C51:D51"/>
    <mergeCell ref="E51:F51"/>
    <mergeCell ref="G51:H51"/>
    <mergeCell ref="I51:J51"/>
    <mergeCell ref="B56:B76"/>
    <mergeCell ref="C56:D56"/>
    <mergeCell ref="E56:F56"/>
    <mergeCell ref="G56:H56"/>
    <mergeCell ref="I56:J56"/>
    <mergeCell ref="K56:L56"/>
    <mergeCell ref="C57:D57"/>
    <mergeCell ref="E57:F57"/>
    <mergeCell ref="G57:H57"/>
    <mergeCell ref="I57:J57"/>
    <mergeCell ref="K51:L51"/>
    <mergeCell ref="B46:B55"/>
    <mergeCell ref="C46:D46"/>
    <mergeCell ref="E46:F46"/>
    <mergeCell ref="G46:H46"/>
    <mergeCell ref="I46:J46"/>
    <mergeCell ref="K46:L46"/>
    <mergeCell ref="C47:D47"/>
    <mergeCell ref="E47:F47"/>
    <mergeCell ref="G47:H47"/>
    <mergeCell ref="I47:J47"/>
    <mergeCell ref="K40:L40"/>
    <mergeCell ref="C43:D43"/>
    <mergeCell ref="E43:F43"/>
    <mergeCell ref="G43:H43"/>
    <mergeCell ref="I43:J43"/>
    <mergeCell ref="K43:L43"/>
    <mergeCell ref="B39:B45"/>
    <mergeCell ref="C39:D39"/>
    <mergeCell ref="E39:F39"/>
    <mergeCell ref="G39:H39"/>
    <mergeCell ref="I39:J39"/>
    <mergeCell ref="K39:L39"/>
    <mergeCell ref="C40:D40"/>
    <mergeCell ref="E40:F40"/>
    <mergeCell ref="G40:H40"/>
    <mergeCell ref="I40:J40"/>
    <mergeCell ref="K31:L31"/>
    <mergeCell ref="C35:D35"/>
    <mergeCell ref="E35:F35"/>
    <mergeCell ref="G35:H35"/>
    <mergeCell ref="I35:J35"/>
    <mergeCell ref="K35:L35"/>
    <mergeCell ref="B30:B38"/>
    <mergeCell ref="C30:D30"/>
    <mergeCell ref="E30:F30"/>
    <mergeCell ref="G30:H30"/>
    <mergeCell ref="I30:J30"/>
    <mergeCell ref="K30:L30"/>
    <mergeCell ref="C31:D31"/>
    <mergeCell ref="E31:F31"/>
    <mergeCell ref="G31:H31"/>
    <mergeCell ref="I31:J31"/>
    <mergeCell ref="K22:L22"/>
    <mergeCell ref="C26:D26"/>
    <mergeCell ref="E26:F26"/>
    <mergeCell ref="G26:H26"/>
    <mergeCell ref="I26:J26"/>
    <mergeCell ref="K26:L26"/>
    <mergeCell ref="B21:B29"/>
    <mergeCell ref="C21:D21"/>
    <mergeCell ref="E21:F21"/>
    <mergeCell ref="G21:H21"/>
    <mergeCell ref="I21:J21"/>
    <mergeCell ref="K21:L21"/>
    <mergeCell ref="C22:D22"/>
    <mergeCell ref="E22:F22"/>
    <mergeCell ref="G22:H22"/>
    <mergeCell ref="I22:J22"/>
    <mergeCell ref="K15:L15"/>
    <mergeCell ref="C18:D18"/>
    <mergeCell ref="E18:F18"/>
    <mergeCell ref="G18:H18"/>
    <mergeCell ref="I18:J18"/>
    <mergeCell ref="K18:L18"/>
    <mergeCell ref="B14:B20"/>
    <mergeCell ref="C14:D14"/>
    <mergeCell ref="E14:F14"/>
    <mergeCell ref="G14:H14"/>
    <mergeCell ref="I14:J14"/>
    <mergeCell ref="K14:L14"/>
    <mergeCell ref="C15:D15"/>
    <mergeCell ref="E15:F15"/>
    <mergeCell ref="G15:H15"/>
    <mergeCell ref="I15:J15"/>
    <mergeCell ref="I6:J6"/>
    <mergeCell ref="K6:L6"/>
    <mergeCell ref="C10:D10"/>
    <mergeCell ref="E10:F10"/>
    <mergeCell ref="G10:H10"/>
    <mergeCell ref="I10:J10"/>
    <mergeCell ref="K10:L10"/>
    <mergeCell ref="H2:L3"/>
    <mergeCell ref="B5:B13"/>
    <mergeCell ref="C5:D5"/>
    <mergeCell ref="E5:F5"/>
    <mergeCell ref="G5:H5"/>
    <mergeCell ref="I5:J5"/>
    <mergeCell ref="K5:L5"/>
    <mergeCell ref="C6:D6"/>
    <mergeCell ref="E6:F6"/>
    <mergeCell ref="G6:H6"/>
  </mergeCells>
  <printOptions horizontalCentered="1" verticalCentered="1"/>
  <pageMargins left="0.39" right="0.51181102362204722" top="0.35433070866141736" bottom="0.35433070866141736" header="0.31496062992125984" footer="0.31496062992125984"/>
  <pageSetup scale="55" orientation="portrait" horizontalDpi="0" verticalDpi="0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120"/>
  <sheetViews>
    <sheetView tabSelected="1" topLeftCell="B1" zoomScale="80" zoomScaleNormal="80" workbookViewId="0">
      <selection activeCell="B1" sqref="B1:B1048576"/>
    </sheetView>
  </sheetViews>
  <sheetFormatPr baseColWidth="10" defaultColWidth="11.42578125" defaultRowHeight="14.25"/>
  <cols>
    <col min="1" max="1" width="0" style="292" hidden="1" customWidth="1"/>
    <col min="2" max="2" width="4.42578125" style="306" bestFit="1" customWidth="1"/>
    <col min="3" max="3" width="2.85546875" style="57" bestFit="1" customWidth="1"/>
    <col min="4" max="4" width="25.7109375" style="53" customWidth="1"/>
    <col min="5" max="5" width="2.85546875" style="303" bestFit="1" customWidth="1"/>
    <col min="6" max="6" width="25.7109375" style="304" customWidth="1"/>
    <col min="7" max="7" width="2.85546875" style="303" bestFit="1" customWidth="1"/>
    <col min="8" max="8" width="25.7109375" style="304" customWidth="1"/>
    <col min="9" max="9" width="2.85546875" style="303" bestFit="1" customWidth="1"/>
    <col min="10" max="10" width="25.7109375" style="304" customWidth="1"/>
    <col min="11" max="11" width="2.85546875" style="303" bestFit="1" customWidth="1"/>
    <col min="12" max="12" width="26.85546875" style="304" customWidth="1"/>
    <col min="13" max="13" width="11.42578125" style="292"/>
    <col min="14" max="14" width="14.42578125" style="292" bestFit="1" customWidth="1"/>
    <col min="15" max="15" width="11.42578125" style="292"/>
    <col min="16" max="16" width="25.85546875" style="292" bestFit="1" customWidth="1"/>
    <col min="17" max="17" width="15.7109375" style="414" bestFit="1" customWidth="1"/>
    <col min="18" max="16384" width="11.42578125" style="292"/>
  </cols>
  <sheetData>
    <row r="1" spans="2:17" ht="18.75" thickBot="1">
      <c r="C1" s="56"/>
      <c r="D1" s="52"/>
      <c r="E1" s="291"/>
      <c r="F1" s="52"/>
      <c r="G1" s="291"/>
      <c r="H1" s="52"/>
      <c r="I1" s="291"/>
      <c r="J1" s="52"/>
      <c r="K1" s="291"/>
      <c r="L1" s="52"/>
      <c r="Q1" s="292"/>
    </row>
    <row r="2" spans="2:17" ht="18">
      <c r="C2" s="56"/>
      <c r="D2" s="52"/>
      <c r="E2" s="291"/>
      <c r="F2" s="52"/>
      <c r="G2" s="291"/>
      <c r="H2" s="675" t="s">
        <v>320</v>
      </c>
      <c r="I2" s="676"/>
      <c r="J2" s="676"/>
      <c r="K2" s="676"/>
      <c r="L2" s="677"/>
      <c r="Q2" s="292"/>
    </row>
    <row r="3" spans="2:17" ht="18.75" thickBot="1">
      <c r="C3" s="56"/>
      <c r="D3" s="52"/>
      <c r="E3" s="291"/>
      <c r="F3" s="52"/>
      <c r="G3" s="291"/>
      <c r="H3" s="678"/>
      <c r="I3" s="679"/>
      <c r="J3" s="679"/>
      <c r="K3" s="679"/>
      <c r="L3" s="680"/>
      <c r="Q3" s="292"/>
    </row>
    <row r="4" spans="2:17" ht="18.75" thickBot="1">
      <c r="C4" s="56"/>
      <c r="D4" s="52"/>
      <c r="E4" s="291"/>
      <c r="F4" s="52"/>
      <c r="G4" s="291"/>
      <c r="H4" s="52"/>
      <c r="I4" s="291"/>
      <c r="J4" s="52"/>
      <c r="K4" s="291"/>
      <c r="L4" s="52"/>
      <c r="Q4" s="292"/>
    </row>
    <row r="5" spans="2:17" s="52" customFormat="1" ht="18.75" thickBot="1">
      <c r="B5" s="681" t="s">
        <v>0</v>
      </c>
      <c r="C5" s="729">
        <v>42947</v>
      </c>
      <c r="D5" s="730"/>
      <c r="E5" s="731">
        <f>+C56+1</f>
        <v>42954</v>
      </c>
      <c r="F5" s="731"/>
      <c r="G5" s="731">
        <f>+E56+1</f>
        <v>42961</v>
      </c>
      <c r="H5" s="731"/>
      <c r="I5" s="731">
        <f>+G56+1</f>
        <v>42968</v>
      </c>
      <c r="J5" s="731"/>
      <c r="K5" s="731">
        <f>+I56+1</f>
        <v>42975</v>
      </c>
      <c r="L5" s="731"/>
    </row>
    <row r="6" spans="2:17" s="321" customFormat="1" ht="18">
      <c r="B6" s="682"/>
      <c r="C6" s="718">
        <v>0.27083333333333331</v>
      </c>
      <c r="D6" s="719"/>
      <c r="E6" s="687">
        <v>0.27083333333333331</v>
      </c>
      <c r="F6" s="688"/>
      <c r="G6" s="687">
        <v>0.27083333333333331</v>
      </c>
      <c r="H6" s="688"/>
      <c r="I6" s="687">
        <v>0.27083333333333331</v>
      </c>
      <c r="J6" s="688"/>
      <c r="K6" s="687">
        <v>0.27083333333333331</v>
      </c>
      <c r="L6" s="688"/>
    </row>
    <row r="7" spans="2:17" s="321" customFormat="1" ht="18.75">
      <c r="B7" s="682"/>
      <c r="C7" s="411">
        <v>1</v>
      </c>
      <c r="D7" s="368"/>
      <c r="E7" s="294">
        <v>1</v>
      </c>
      <c r="F7" s="295" t="s">
        <v>53</v>
      </c>
      <c r="G7" s="294">
        <v>1</v>
      </c>
      <c r="H7" s="295" t="s">
        <v>62</v>
      </c>
      <c r="I7" s="294">
        <v>1</v>
      </c>
      <c r="J7" s="295" t="s">
        <v>2</v>
      </c>
      <c r="K7" s="294">
        <v>1</v>
      </c>
      <c r="L7" s="295" t="s">
        <v>53</v>
      </c>
    </row>
    <row r="8" spans="2:17" s="321" customFormat="1" ht="18.75">
      <c r="B8" s="682"/>
      <c r="C8" s="411">
        <v>2</v>
      </c>
      <c r="D8" s="368"/>
      <c r="E8" s="294">
        <v>2</v>
      </c>
      <c r="F8" s="295" t="s">
        <v>3</v>
      </c>
      <c r="G8" s="294">
        <v>2</v>
      </c>
      <c r="H8" s="295" t="s">
        <v>43</v>
      </c>
      <c r="I8" s="294">
        <v>2</v>
      </c>
      <c r="J8" s="295" t="s">
        <v>42</v>
      </c>
      <c r="K8" s="294">
        <v>2</v>
      </c>
      <c r="L8" s="295" t="s">
        <v>8</v>
      </c>
    </row>
    <row r="9" spans="2:17" s="321" customFormat="1" ht="18.75" hidden="1" customHeight="1">
      <c r="B9" s="682"/>
      <c r="C9" s="411"/>
      <c r="D9" s="368"/>
      <c r="E9" s="294"/>
      <c r="F9" s="295"/>
      <c r="G9" s="294"/>
      <c r="H9" s="295"/>
      <c r="I9" s="294">
        <v>3</v>
      </c>
      <c r="J9" s="295" t="s">
        <v>112</v>
      </c>
      <c r="K9" s="294"/>
      <c r="L9" s="295"/>
    </row>
    <row r="10" spans="2:17" s="321" customFormat="1" ht="18">
      <c r="B10" s="682"/>
      <c r="C10" s="716">
        <v>0.79166666666666663</v>
      </c>
      <c r="D10" s="717"/>
      <c r="E10" s="673">
        <v>0.79166666666666663</v>
      </c>
      <c r="F10" s="674"/>
      <c r="G10" s="673">
        <v>0.79166666666666663</v>
      </c>
      <c r="H10" s="674"/>
      <c r="I10" s="673">
        <v>0.79166666666666663</v>
      </c>
      <c r="J10" s="674"/>
      <c r="K10" s="673">
        <v>0.79166666666666663</v>
      </c>
      <c r="L10" s="674"/>
    </row>
    <row r="11" spans="2:17" s="321" customFormat="1" ht="18.75">
      <c r="B11" s="682"/>
      <c r="C11" s="411">
        <v>1</v>
      </c>
      <c r="D11" s="368"/>
      <c r="E11" s="294">
        <v>1</v>
      </c>
      <c r="F11" s="295" t="s">
        <v>18</v>
      </c>
      <c r="G11" s="294">
        <v>1</v>
      </c>
      <c r="H11" s="295" t="s">
        <v>58</v>
      </c>
      <c r="I11" s="294">
        <v>1</v>
      </c>
      <c r="J11" s="295" t="s">
        <v>75</v>
      </c>
      <c r="K11" s="294">
        <v>1</v>
      </c>
      <c r="L11" s="295" t="s">
        <v>44</v>
      </c>
      <c r="N11" s="399"/>
    </row>
    <row r="12" spans="2:17" s="321" customFormat="1" ht="19.5" thickBot="1">
      <c r="B12" s="682"/>
      <c r="C12" s="411">
        <v>2</v>
      </c>
      <c r="D12" s="368"/>
      <c r="E12" s="294">
        <v>2</v>
      </c>
      <c r="F12" s="295" t="s">
        <v>76</v>
      </c>
      <c r="G12" s="294">
        <v>2</v>
      </c>
      <c r="H12" s="295" t="s">
        <v>112</v>
      </c>
      <c r="I12" s="294">
        <v>2</v>
      </c>
      <c r="J12" s="308" t="s">
        <v>29</v>
      </c>
      <c r="K12" s="294">
        <v>2</v>
      </c>
      <c r="L12" s="295" t="s">
        <v>169</v>
      </c>
    </row>
    <row r="13" spans="2:17" s="321" customFormat="1" ht="19.5" hidden="1" thickBot="1">
      <c r="B13" s="683"/>
      <c r="C13" s="339"/>
      <c r="D13" s="340"/>
      <c r="E13" s="307"/>
      <c r="F13" s="308"/>
      <c r="G13" s="339"/>
      <c r="H13" s="340"/>
      <c r="I13" s="339">
        <v>3</v>
      </c>
      <c r="J13" s="340"/>
      <c r="K13" s="339"/>
      <c r="L13" s="340"/>
    </row>
    <row r="14" spans="2:17" s="52" customFormat="1" ht="18.75" thickBot="1">
      <c r="B14" s="681" t="s">
        <v>91</v>
      </c>
      <c r="C14" s="731">
        <f>+C5+1</f>
        <v>42948</v>
      </c>
      <c r="D14" s="731"/>
      <c r="E14" s="731">
        <f>+E5+1</f>
        <v>42955</v>
      </c>
      <c r="F14" s="731"/>
      <c r="G14" s="731">
        <f>+G5+1</f>
        <v>42962</v>
      </c>
      <c r="H14" s="731"/>
      <c r="I14" s="731">
        <f>+I5+1</f>
        <v>42969</v>
      </c>
      <c r="J14" s="731"/>
      <c r="K14" s="731">
        <f>+K5+1</f>
        <v>42976</v>
      </c>
      <c r="L14" s="731"/>
    </row>
    <row r="15" spans="2:17" ht="18">
      <c r="B15" s="682"/>
      <c r="C15" s="693">
        <v>0.27083333333333331</v>
      </c>
      <c r="D15" s="694"/>
      <c r="E15" s="689">
        <v>0.27083333333333331</v>
      </c>
      <c r="F15" s="690"/>
      <c r="G15" s="689">
        <v>0.27083333333333331</v>
      </c>
      <c r="H15" s="690"/>
      <c r="I15" s="689">
        <v>0.27083333333333331</v>
      </c>
      <c r="J15" s="690"/>
      <c r="K15" s="689">
        <v>0.27083333333333331</v>
      </c>
      <c r="L15" s="690"/>
      <c r="Q15" s="292"/>
    </row>
    <row r="16" spans="2:17" s="321" customFormat="1" ht="18.75">
      <c r="B16" s="682"/>
      <c r="C16" s="294">
        <v>1</v>
      </c>
      <c r="D16" s="295" t="s">
        <v>53</v>
      </c>
      <c r="E16" s="294">
        <v>1</v>
      </c>
      <c r="F16" s="295" t="s">
        <v>75</v>
      </c>
      <c r="G16" s="294">
        <v>1</v>
      </c>
      <c r="H16" s="295" t="s">
        <v>53</v>
      </c>
      <c r="I16" s="294">
        <v>1</v>
      </c>
      <c r="J16" s="295" t="s">
        <v>3</v>
      </c>
      <c r="K16" s="294">
        <v>1</v>
      </c>
      <c r="L16" s="295" t="s">
        <v>42</v>
      </c>
    </row>
    <row r="17" spans="2:17" s="321" customFormat="1" ht="18.75">
      <c r="B17" s="682"/>
      <c r="C17" s="294">
        <v>2</v>
      </c>
      <c r="D17" s="295" t="s">
        <v>63</v>
      </c>
      <c r="E17" s="294">
        <v>2</v>
      </c>
      <c r="F17" s="295" t="s">
        <v>42</v>
      </c>
      <c r="G17" s="294">
        <v>2</v>
      </c>
      <c r="H17" s="295" t="s">
        <v>2</v>
      </c>
      <c r="I17" s="294">
        <v>2</v>
      </c>
      <c r="J17" s="295" t="s">
        <v>43</v>
      </c>
      <c r="K17" s="294">
        <v>2</v>
      </c>
      <c r="L17" s="295" t="s">
        <v>63</v>
      </c>
    </row>
    <row r="18" spans="2:17" s="321" customFormat="1" ht="18">
      <c r="B18" s="682"/>
      <c r="C18" s="691">
        <v>0.79166666666666663</v>
      </c>
      <c r="D18" s="692"/>
      <c r="E18" s="691">
        <v>0.79166666666666663</v>
      </c>
      <c r="F18" s="692"/>
      <c r="G18" s="691">
        <v>0.79166666666666663</v>
      </c>
      <c r="H18" s="692"/>
      <c r="I18" s="691">
        <v>0.79166666666666663</v>
      </c>
      <c r="J18" s="692"/>
      <c r="K18" s="691">
        <v>0.79166666666666663</v>
      </c>
      <c r="L18" s="692"/>
    </row>
    <row r="19" spans="2:17" s="321" customFormat="1" ht="18.75">
      <c r="B19" s="682"/>
      <c r="C19" s="294">
        <v>1</v>
      </c>
      <c r="D19" s="295" t="s">
        <v>169</v>
      </c>
      <c r="E19" s="294">
        <v>1</v>
      </c>
      <c r="F19" s="295" t="s">
        <v>29</v>
      </c>
      <c r="G19" s="294">
        <v>1</v>
      </c>
      <c r="H19" s="324" t="s">
        <v>112</v>
      </c>
      <c r="I19" s="294">
        <v>1</v>
      </c>
      <c r="J19" s="295" t="s">
        <v>60</v>
      </c>
      <c r="K19" s="294">
        <v>1</v>
      </c>
      <c r="L19" s="295" t="s">
        <v>76</v>
      </c>
    </row>
    <row r="20" spans="2:17" s="322" customFormat="1" ht="19.5" thickBot="1">
      <c r="B20" s="683"/>
      <c r="C20" s="307">
        <v>2</v>
      </c>
      <c r="D20" s="295" t="s">
        <v>50</v>
      </c>
      <c r="E20" s="307">
        <v>2</v>
      </c>
      <c r="F20" s="308" t="s">
        <v>7</v>
      </c>
      <c r="G20" s="307">
        <v>2</v>
      </c>
      <c r="H20" s="308" t="s">
        <v>44</v>
      </c>
      <c r="I20" s="307">
        <v>2</v>
      </c>
      <c r="J20" s="295" t="s">
        <v>61</v>
      </c>
      <c r="K20" s="307">
        <v>2</v>
      </c>
      <c r="L20" s="295" t="s">
        <v>53</v>
      </c>
    </row>
    <row r="21" spans="2:17" s="304" customFormat="1" ht="15" thickBot="1">
      <c r="B21" s="724" t="s">
        <v>92</v>
      </c>
      <c r="C21" s="731">
        <f>+C14+1</f>
        <v>42949</v>
      </c>
      <c r="D21" s="731"/>
      <c r="E21" s="731">
        <f>+E14+1</f>
        <v>42956</v>
      </c>
      <c r="F21" s="731"/>
      <c r="G21" s="731">
        <f>+G14+1</f>
        <v>42963</v>
      </c>
      <c r="H21" s="731"/>
      <c r="I21" s="731">
        <f>+I14+1</f>
        <v>42970</v>
      </c>
      <c r="J21" s="731"/>
      <c r="K21" s="731">
        <f>+K14+1</f>
        <v>42977</v>
      </c>
      <c r="L21" s="731"/>
      <c r="Q21" s="428"/>
    </row>
    <row r="22" spans="2:17" s="321" customFormat="1" ht="18">
      <c r="B22" s="725"/>
      <c r="C22" s="685">
        <v>0.27083333333333331</v>
      </c>
      <c r="D22" s="686"/>
      <c r="E22" s="685">
        <v>0.27083333333333331</v>
      </c>
      <c r="F22" s="686"/>
      <c r="G22" s="685">
        <v>0.27083333333333331</v>
      </c>
      <c r="H22" s="686"/>
      <c r="I22" s="685">
        <v>0.27083333333333331</v>
      </c>
      <c r="J22" s="686"/>
      <c r="K22" s="685">
        <v>0.27083333333333331</v>
      </c>
      <c r="L22" s="686"/>
    </row>
    <row r="23" spans="2:17" s="321" customFormat="1" ht="18.75">
      <c r="B23" s="725"/>
      <c r="C23" s="294">
        <v>1</v>
      </c>
      <c r="D23" s="295" t="s">
        <v>75</v>
      </c>
      <c r="E23" s="294">
        <v>1</v>
      </c>
      <c r="F23" s="295" t="s">
        <v>42</v>
      </c>
      <c r="G23" s="294">
        <v>1</v>
      </c>
      <c r="H23" s="295" t="s">
        <v>62</v>
      </c>
      <c r="I23" s="294">
        <v>1</v>
      </c>
      <c r="J23" s="295" t="s">
        <v>53</v>
      </c>
      <c r="K23" s="294">
        <v>1</v>
      </c>
      <c r="L23" s="295" t="s">
        <v>62</v>
      </c>
    </row>
    <row r="24" spans="2:17" s="321" customFormat="1" ht="18.75">
      <c r="B24" s="725"/>
      <c r="C24" s="294">
        <v>2</v>
      </c>
      <c r="D24" s="295" t="s">
        <v>5</v>
      </c>
      <c r="E24" s="294">
        <v>2</v>
      </c>
      <c r="F24" s="295" t="s">
        <v>43</v>
      </c>
      <c r="G24" s="294">
        <v>2</v>
      </c>
      <c r="H24" s="295" t="s">
        <v>3</v>
      </c>
      <c r="I24" s="294">
        <v>2</v>
      </c>
      <c r="J24" s="295" t="s">
        <v>63</v>
      </c>
      <c r="K24" s="294">
        <v>2</v>
      </c>
      <c r="L24" s="295" t="s">
        <v>3</v>
      </c>
    </row>
    <row r="25" spans="2:17" s="321" customFormat="1" ht="18.75" hidden="1">
      <c r="B25" s="725"/>
      <c r="C25" s="294">
        <v>3</v>
      </c>
      <c r="D25" s="295"/>
      <c r="E25" s="294"/>
      <c r="F25" s="295"/>
      <c r="G25" s="294"/>
      <c r="H25" s="295"/>
      <c r="I25" s="294"/>
      <c r="J25" s="295"/>
      <c r="K25" s="294">
        <v>3</v>
      </c>
      <c r="L25" s="295"/>
    </row>
    <row r="26" spans="2:17" s="321" customFormat="1" ht="18">
      <c r="B26" s="725"/>
      <c r="C26" s="673">
        <v>0.79166666666666663</v>
      </c>
      <c r="D26" s="674"/>
      <c r="E26" s="673">
        <v>0.79166666666666663</v>
      </c>
      <c r="F26" s="674"/>
      <c r="G26" s="673">
        <v>0.79166666666666663</v>
      </c>
      <c r="H26" s="674"/>
      <c r="I26" s="673">
        <v>0.79166666666666663</v>
      </c>
      <c r="J26" s="674"/>
      <c r="K26" s="673">
        <v>0.79166666666666663</v>
      </c>
      <c r="L26" s="674"/>
    </row>
    <row r="27" spans="2:17" s="322" customFormat="1" ht="18.75">
      <c r="B27" s="725"/>
      <c r="C27" s="294">
        <v>1</v>
      </c>
      <c r="D27" s="295" t="s">
        <v>20</v>
      </c>
      <c r="E27" s="294">
        <v>1</v>
      </c>
      <c r="F27" s="295" t="s">
        <v>58</v>
      </c>
      <c r="G27" s="294">
        <v>1</v>
      </c>
      <c r="H27" s="295" t="s">
        <v>308</v>
      </c>
      <c r="I27" s="294">
        <v>1</v>
      </c>
      <c r="J27" s="295" t="s">
        <v>4</v>
      </c>
      <c r="K27" s="294">
        <v>1</v>
      </c>
      <c r="L27" s="295" t="s">
        <v>308</v>
      </c>
    </row>
    <row r="28" spans="2:17" s="322" customFormat="1" ht="19.5" thickBot="1">
      <c r="B28" s="725"/>
      <c r="C28" s="294">
        <v>2</v>
      </c>
      <c r="D28" s="295" t="s">
        <v>4</v>
      </c>
      <c r="E28" s="294">
        <v>2</v>
      </c>
      <c r="F28" s="295" t="s">
        <v>75</v>
      </c>
      <c r="G28" s="294">
        <v>2</v>
      </c>
      <c r="H28" s="295" t="s">
        <v>44</v>
      </c>
      <c r="I28" s="294">
        <v>2</v>
      </c>
      <c r="J28" s="295" t="s">
        <v>20</v>
      </c>
      <c r="K28" s="294">
        <v>2</v>
      </c>
      <c r="L28" s="295" t="s">
        <v>29</v>
      </c>
    </row>
    <row r="29" spans="2:17" s="321" customFormat="1" ht="19.5" hidden="1" thickBot="1">
      <c r="B29" s="726"/>
      <c r="C29" s="307">
        <v>3</v>
      </c>
      <c r="D29" s="295"/>
      <c r="E29" s="307"/>
      <c r="G29" s="307"/>
      <c r="H29" s="308"/>
      <c r="I29" s="307"/>
      <c r="J29" s="308"/>
      <c r="K29" s="307">
        <v>3</v>
      </c>
      <c r="L29" s="308"/>
    </row>
    <row r="30" spans="2:17" s="304" customFormat="1" ht="15" thickBot="1">
      <c r="B30" s="681" t="s">
        <v>1</v>
      </c>
      <c r="C30" s="731">
        <f>+C21+1</f>
        <v>42950</v>
      </c>
      <c r="D30" s="731"/>
      <c r="E30" s="731">
        <f>+E21+1</f>
        <v>42957</v>
      </c>
      <c r="F30" s="731"/>
      <c r="G30" s="731">
        <f>+G21+1</f>
        <v>42964</v>
      </c>
      <c r="H30" s="731"/>
      <c r="I30" s="731">
        <f>+I21+1</f>
        <v>42971</v>
      </c>
      <c r="J30" s="731"/>
      <c r="K30" s="731">
        <f>+K21+1</f>
        <v>42978</v>
      </c>
      <c r="L30" s="731"/>
      <c r="Q30" s="428"/>
    </row>
    <row r="31" spans="2:17" ht="18">
      <c r="B31" s="682"/>
      <c r="C31" s="685">
        <v>0.27083333333333331</v>
      </c>
      <c r="D31" s="686"/>
      <c r="E31" s="685">
        <v>0.27083333333333331</v>
      </c>
      <c r="F31" s="686"/>
      <c r="G31" s="685">
        <v>0.27083333333333331</v>
      </c>
      <c r="H31" s="686"/>
      <c r="I31" s="685">
        <v>0.27083333333333331</v>
      </c>
      <c r="J31" s="686"/>
      <c r="K31" s="695">
        <v>0.27083333333333331</v>
      </c>
      <c r="L31" s="696"/>
    </row>
    <row r="32" spans="2:17" s="321" customFormat="1" ht="18.75">
      <c r="B32" s="682"/>
      <c r="C32" s="294">
        <v>1</v>
      </c>
      <c r="D32" s="295" t="s">
        <v>63</v>
      </c>
      <c r="E32" s="294">
        <v>1</v>
      </c>
      <c r="F32" s="295" t="s">
        <v>53</v>
      </c>
      <c r="G32" s="294">
        <v>1</v>
      </c>
      <c r="H32" s="295" t="s">
        <v>8</v>
      </c>
      <c r="I32" s="294">
        <v>1</v>
      </c>
      <c r="J32" s="295" t="s">
        <v>42</v>
      </c>
      <c r="K32" s="294">
        <v>1</v>
      </c>
      <c r="L32" s="295" t="s">
        <v>75</v>
      </c>
    </row>
    <row r="33" spans="2:17" s="321" customFormat="1" ht="18.75">
      <c r="B33" s="682"/>
      <c r="C33" s="294">
        <v>2</v>
      </c>
      <c r="D33" s="295" t="s">
        <v>5</v>
      </c>
      <c r="E33" s="294">
        <v>2</v>
      </c>
      <c r="F33" s="295" t="s">
        <v>42</v>
      </c>
      <c r="G33" s="294">
        <v>2</v>
      </c>
      <c r="H33" s="295" t="s">
        <v>63</v>
      </c>
      <c r="I33" s="294">
        <v>2</v>
      </c>
      <c r="J33" s="295" t="s">
        <v>53</v>
      </c>
      <c r="K33" s="294">
        <v>2</v>
      </c>
      <c r="L33" s="295" t="s">
        <v>63</v>
      </c>
    </row>
    <row r="34" spans="2:17" s="321" customFormat="1" ht="18.75" hidden="1">
      <c r="B34" s="682"/>
      <c r="C34" s="294">
        <v>3</v>
      </c>
      <c r="D34" s="295"/>
      <c r="E34" s="294"/>
      <c r="F34" s="295"/>
      <c r="G34" s="294"/>
      <c r="H34" s="295"/>
      <c r="I34" s="294"/>
      <c r="J34" s="295"/>
      <c r="K34" s="17"/>
      <c r="L34" s="18"/>
    </row>
    <row r="35" spans="2:17" s="321" customFormat="1" ht="18">
      <c r="B35" s="682"/>
      <c r="C35" s="673">
        <v>0.79166666666666663</v>
      </c>
      <c r="D35" s="674"/>
      <c r="E35" s="673">
        <v>0.79166666666666663</v>
      </c>
      <c r="F35" s="674"/>
      <c r="G35" s="673">
        <v>0.79166666666666663</v>
      </c>
      <c r="H35" s="674"/>
      <c r="I35" s="673">
        <v>0.79166666666666663</v>
      </c>
      <c r="J35" s="674"/>
      <c r="K35" s="673">
        <v>0.79166666666666663</v>
      </c>
      <c r="L35" s="674"/>
    </row>
    <row r="36" spans="2:17" s="322" customFormat="1" ht="18.75">
      <c r="B36" s="682"/>
      <c r="C36" s="294">
        <v>1</v>
      </c>
      <c r="D36" s="295" t="s">
        <v>46</v>
      </c>
      <c r="E36" s="296">
        <v>1</v>
      </c>
      <c r="F36" s="295" t="s">
        <v>50</v>
      </c>
      <c r="G36" s="294">
        <v>1</v>
      </c>
      <c r="H36" s="295" t="s">
        <v>46</v>
      </c>
      <c r="I36" s="294">
        <v>1</v>
      </c>
      <c r="J36" s="295" t="s">
        <v>48</v>
      </c>
      <c r="K36" s="294">
        <v>1</v>
      </c>
      <c r="L36" s="295" t="s">
        <v>169</v>
      </c>
    </row>
    <row r="37" spans="2:17" s="322" customFormat="1" ht="19.5" thickBot="1">
      <c r="B37" s="682"/>
      <c r="C37" s="326">
        <v>2</v>
      </c>
      <c r="D37" s="295" t="s">
        <v>47</v>
      </c>
      <c r="E37" s="298">
        <v>2</v>
      </c>
      <c r="F37" s="295" t="s">
        <v>76</v>
      </c>
      <c r="G37" s="326">
        <v>2</v>
      </c>
      <c r="H37" s="295" t="s">
        <v>47</v>
      </c>
      <c r="I37" s="326">
        <v>2</v>
      </c>
      <c r="J37" s="325" t="s">
        <v>51</v>
      </c>
      <c r="K37" s="326">
        <v>2</v>
      </c>
      <c r="L37" s="295" t="s">
        <v>50</v>
      </c>
    </row>
    <row r="38" spans="2:17" ht="19.5" hidden="1" thickBot="1">
      <c r="B38" s="683"/>
      <c r="C38" s="307">
        <v>3</v>
      </c>
      <c r="D38" s="308"/>
      <c r="E38" s="307"/>
      <c r="F38" s="308"/>
      <c r="G38" s="307"/>
      <c r="H38" s="308"/>
      <c r="I38" s="307"/>
      <c r="J38" s="308"/>
      <c r="K38" s="307"/>
      <c r="L38" s="308"/>
    </row>
    <row r="39" spans="2:17" s="304" customFormat="1" ht="15" thickBot="1">
      <c r="B39" s="681" t="s">
        <v>93</v>
      </c>
      <c r="C39" s="731">
        <f>+C30+1</f>
        <v>42951</v>
      </c>
      <c r="D39" s="731"/>
      <c r="E39" s="731">
        <f>+E30+1</f>
        <v>42958</v>
      </c>
      <c r="F39" s="731"/>
      <c r="G39" s="731">
        <f>+G30+1</f>
        <v>42965</v>
      </c>
      <c r="H39" s="731"/>
      <c r="I39" s="731">
        <f>+I30+1</f>
        <v>42972</v>
      </c>
      <c r="J39" s="731"/>
      <c r="K39" s="734">
        <f>+K30+1</f>
        <v>42979</v>
      </c>
      <c r="L39" s="734"/>
      <c r="Q39" s="428"/>
    </row>
    <row r="40" spans="2:17" ht="18">
      <c r="B40" s="682"/>
      <c r="C40" s="685">
        <v>0.27083333333333331</v>
      </c>
      <c r="D40" s="686"/>
      <c r="E40" s="695">
        <v>0.27083333333333331</v>
      </c>
      <c r="F40" s="696"/>
      <c r="G40" s="695">
        <v>0.27083333333333331</v>
      </c>
      <c r="H40" s="696"/>
      <c r="I40" s="695">
        <v>0.27083333333333331</v>
      </c>
      <c r="J40" s="696"/>
      <c r="K40" s="706">
        <v>0.27083333333333331</v>
      </c>
      <c r="L40" s="707"/>
    </row>
    <row r="41" spans="2:17" s="321" customFormat="1" ht="18.75">
      <c r="B41" s="682"/>
      <c r="C41" s="294">
        <v>1</v>
      </c>
      <c r="D41" s="295" t="s">
        <v>42</v>
      </c>
      <c r="E41" s="294">
        <v>1</v>
      </c>
      <c r="F41" s="295" t="s">
        <v>62</v>
      </c>
      <c r="G41" s="294">
        <v>1</v>
      </c>
      <c r="H41" s="295" t="s">
        <v>2</v>
      </c>
      <c r="I41" s="294">
        <v>1</v>
      </c>
      <c r="J41" s="295" t="s">
        <v>3</v>
      </c>
      <c r="K41" s="17">
        <v>1</v>
      </c>
      <c r="L41" s="295"/>
    </row>
    <row r="42" spans="2:17" s="321" customFormat="1" ht="18.75">
      <c r="B42" s="682"/>
      <c r="C42" s="294">
        <v>2</v>
      </c>
      <c r="D42" s="295" t="s">
        <v>3</v>
      </c>
      <c r="E42" s="294">
        <v>2</v>
      </c>
      <c r="F42" s="295" t="s">
        <v>63</v>
      </c>
      <c r="G42" s="294">
        <v>2</v>
      </c>
      <c r="H42" s="295" t="s">
        <v>5</v>
      </c>
      <c r="I42" s="294">
        <v>2</v>
      </c>
      <c r="J42" s="295" t="s">
        <v>43</v>
      </c>
      <c r="K42" s="17">
        <v>2</v>
      </c>
      <c r="L42" s="295"/>
    </row>
    <row r="43" spans="2:17" s="321" customFormat="1" ht="18">
      <c r="B43" s="682"/>
      <c r="C43" s="691">
        <v>0.79166666666666663</v>
      </c>
      <c r="D43" s="692"/>
      <c r="E43" s="673">
        <v>0.79166666666666663</v>
      </c>
      <c r="F43" s="674"/>
      <c r="G43" s="673">
        <v>0.79166666666666663</v>
      </c>
      <c r="H43" s="674"/>
      <c r="I43" s="673">
        <v>0.79166666666666663</v>
      </c>
      <c r="J43" s="674"/>
      <c r="K43" s="444">
        <v>0.79166666666666663</v>
      </c>
      <c r="L43" s="442"/>
    </row>
    <row r="44" spans="2:17" s="322" customFormat="1" ht="18.75">
      <c r="B44" s="682"/>
      <c r="C44" s="294">
        <v>1</v>
      </c>
      <c r="D44" s="295" t="s">
        <v>169</v>
      </c>
      <c r="E44" s="294">
        <v>1</v>
      </c>
      <c r="F44" s="295" t="s">
        <v>51</v>
      </c>
      <c r="G44" s="294">
        <v>1</v>
      </c>
      <c r="H44" s="295" t="s">
        <v>75</v>
      </c>
      <c r="I44" s="294">
        <v>1</v>
      </c>
      <c r="J44" s="295" t="s">
        <v>60</v>
      </c>
      <c r="K44" s="17">
        <v>1</v>
      </c>
      <c r="L44" s="295"/>
    </row>
    <row r="45" spans="2:17" s="321" customFormat="1" ht="19.5" thickBot="1">
      <c r="B45" s="683"/>
      <c r="C45" s="307">
        <v>2</v>
      </c>
      <c r="D45" s="295" t="s">
        <v>44</v>
      </c>
      <c r="E45" s="307">
        <v>2</v>
      </c>
      <c r="F45" s="308" t="s">
        <v>48</v>
      </c>
      <c r="G45" s="307">
        <v>2</v>
      </c>
      <c r="H45" s="295" t="s">
        <v>112</v>
      </c>
      <c r="I45" s="307">
        <v>2</v>
      </c>
      <c r="J45" s="295" t="s">
        <v>61</v>
      </c>
      <c r="K45" s="393">
        <v>2</v>
      </c>
      <c r="L45" s="394"/>
    </row>
    <row r="46" spans="2:17" s="304" customFormat="1" ht="15" thickBot="1">
      <c r="B46" s="681" t="s">
        <v>94</v>
      </c>
      <c r="C46" s="729">
        <f>+C39+1</f>
        <v>42952</v>
      </c>
      <c r="D46" s="730"/>
      <c r="E46" s="731">
        <f>+E39+1</f>
        <v>42959</v>
      </c>
      <c r="F46" s="731"/>
      <c r="G46" s="731">
        <f>+G39+1</f>
        <v>42966</v>
      </c>
      <c r="H46" s="731"/>
      <c r="I46" s="731">
        <f>+I39+1</f>
        <v>42973</v>
      </c>
      <c r="J46" s="731"/>
      <c r="K46" s="734">
        <f>+K39+1</f>
        <v>42980</v>
      </c>
      <c r="L46" s="734"/>
      <c r="Q46" s="428"/>
    </row>
    <row r="47" spans="2:17" s="321" customFormat="1" ht="18">
      <c r="B47" s="682"/>
      <c r="C47" s="698">
        <v>0.27083333333333331</v>
      </c>
      <c r="D47" s="686"/>
      <c r="E47" s="698">
        <v>0.27083333333333331</v>
      </c>
      <c r="F47" s="686"/>
      <c r="G47" s="698">
        <v>0.27083333333333331</v>
      </c>
      <c r="H47" s="686"/>
      <c r="I47" s="698">
        <v>0.27083333333333331</v>
      </c>
      <c r="J47" s="686"/>
      <c r="K47" s="735">
        <v>0.27083333333333331</v>
      </c>
      <c r="L47" s="736"/>
      <c r="Q47" s="415"/>
    </row>
    <row r="48" spans="2:17" s="321" customFormat="1" ht="18.75">
      <c r="B48" s="682"/>
      <c r="C48" s="296">
        <v>1</v>
      </c>
      <c r="D48" s="295" t="s">
        <v>75</v>
      </c>
      <c r="E48" s="296">
        <v>1</v>
      </c>
      <c r="F48" s="295" t="s">
        <v>2</v>
      </c>
      <c r="G48" s="296">
        <v>1</v>
      </c>
      <c r="H48" s="295" t="s">
        <v>53</v>
      </c>
      <c r="I48" s="296">
        <v>1</v>
      </c>
      <c r="J48" s="295" t="s">
        <v>8</v>
      </c>
      <c r="K48" s="17">
        <v>1</v>
      </c>
      <c r="L48" s="431" t="s">
        <v>314</v>
      </c>
      <c r="Q48" s="415"/>
    </row>
    <row r="49" spans="2:17" s="321" customFormat="1" ht="19.5" thickBot="1">
      <c r="B49" s="682"/>
      <c r="C49" s="296">
        <v>2</v>
      </c>
      <c r="D49" s="295" t="s">
        <v>43</v>
      </c>
      <c r="E49" s="296">
        <v>2</v>
      </c>
      <c r="F49" s="295" t="s">
        <v>3</v>
      </c>
      <c r="G49" s="296">
        <v>2</v>
      </c>
      <c r="H49" s="295" t="s">
        <v>50</v>
      </c>
      <c r="I49" s="296">
        <v>2</v>
      </c>
      <c r="J49" s="295" t="s">
        <v>42</v>
      </c>
      <c r="K49" s="17">
        <v>2</v>
      </c>
      <c r="L49" s="295" t="s">
        <v>322</v>
      </c>
      <c r="Q49" s="415"/>
    </row>
    <row r="50" spans="2:17" s="321" customFormat="1" ht="19.5" hidden="1" customHeight="1">
      <c r="B50" s="682"/>
      <c r="C50" s="335"/>
      <c r="D50" s="336"/>
      <c r="E50" s="335"/>
      <c r="F50" s="336"/>
      <c r="G50" s="335"/>
      <c r="H50" s="336"/>
      <c r="I50" s="335">
        <v>3</v>
      </c>
      <c r="J50" s="336"/>
      <c r="K50" s="337"/>
      <c r="L50" s="336"/>
      <c r="Q50" s="415"/>
    </row>
    <row r="51" spans="2:17" s="321" customFormat="1" ht="18">
      <c r="B51" s="682"/>
      <c r="C51" s="685">
        <v>0.79166666666666663</v>
      </c>
      <c r="D51" s="686"/>
      <c r="E51" s="685">
        <v>0.79166666666666663</v>
      </c>
      <c r="F51" s="686"/>
      <c r="G51" s="685">
        <v>0.79166666666666663</v>
      </c>
      <c r="H51" s="686"/>
      <c r="I51" s="685">
        <v>0.79166666666666663</v>
      </c>
      <c r="J51" s="686"/>
      <c r="K51" s="474">
        <v>0.79166666666666663</v>
      </c>
      <c r="L51" s="440"/>
      <c r="Q51" s="415"/>
    </row>
    <row r="52" spans="2:17" s="321" customFormat="1" ht="18.75">
      <c r="B52" s="682"/>
      <c r="C52" s="294">
        <v>1</v>
      </c>
      <c r="D52" s="295" t="s">
        <v>29</v>
      </c>
      <c r="E52" s="294">
        <v>1</v>
      </c>
      <c r="F52" s="295" t="s">
        <v>76</v>
      </c>
      <c r="G52" s="294">
        <v>1</v>
      </c>
      <c r="H52" s="295" t="s">
        <v>29</v>
      </c>
      <c r="I52" s="294">
        <v>1</v>
      </c>
      <c r="J52" s="295" t="s">
        <v>64</v>
      </c>
      <c r="K52" s="17">
        <v>1</v>
      </c>
      <c r="L52" s="295"/>
      <c r="Q52" s="415"/>
    </row>
    <row r="53" spans="2:17" s="321" customFormat="1" ht="18.75">
      <c r="B53" s="682"/>
      <c r="C53" s="294">
        <v>2</v>
      </c>
      <c r="D53" s="295" t="s">
        <v>25</v>
      </c>
      <c r="E53" s="294">
        <v>2</v>
      </c>
      <c r="F53" s="295" t="s">
        <v>208</v>
      </c>
      <c r="G53" s="294">
        <v>2</v>
      </c>
      <c r="H53" s="295" t="s">
        <v>25</v>
      </c>
      <c r="I53" s="294">
        <v>2</v>
      </c>
      <c r="J53" s="295" t="s">
        <v>58</v>
      </c>
      <c r="K53" s="17">
        <v>2</v>
      </c>
      <c r="L53" s="295"/>
      <c r="Q53" s="415"/>
    </row>
    <row r="54" spans="2:17" s="322" customFormat="1" ht="18.75">
      <c r="B54" s="682"/>
      <c r="C54" s="294">
        <v>3</v>
      </c>
      <c r="D54" s="295" t="s">
        <v>53</v>
      </c>
      <c r="E54" s="294">
        <v>3</v>
      </c>
      <c r="F54" s="295" t="s">
        <v>308</v>
      </c>
      <c r="G54" s="294">
        <v>3</v>
      </c>
      <c r="H54" s="295" t="s">
        <v>76</v>
      </c>
      <c r="I54" s="294">
        <v>3</v>
      </c>
      <c r="J54" s="295" t="s">
        <v>44</v>
      </c>
      <c r="K54" s="17">
        <v>3</v>
      </c>
      <c r="L54" s="295"/>
      <c r="Q54" s="415"/>
    </row>
    <row r="55" spans="2:17" s="321" customFormat="1" ht="19.5" thickBot="1">
      <c r="B55" s="683"/>
      <c r="C55" s="307">
        <v>4</v>
      </c>
      <c r="D55" s="308" t="s">
        <v>112</v>
      </c>
      <c r="E55" s="307">
        <v>4</v>
      </c>
      <c r="F55" s="308" t="s">
        <v>6</v>
      </c>
      <c r="G55" s="307">
        <v>4</v>
      </c>
      <c r="H55" s="308" t="s">
        <v>7</v>
      </c>
      <c r="I55" s="307">
        <v>4</v>
      </c>
      <c r="J55" s="308" t="s">
        <v>19</v>
      </c>
      <c r="K55" s="393">
        <v>4</v>
      </c>
      <c r="L55" s="295"/>
      <c r="Q55" s="415"/>
    </row>
    <row r="56" spans="2:17" s="304" customFormat="1" ht="15" thickBot="1">
      <c r="B56" s="681" t="s">
        <v>95</v>
      </c>
      <c r="C56" s="731">
        <f>+C46+1</f>
        <v>42953</v>
      </c>
      <c r="D56" s="731"/>
      <c r="E56" s="731">
        <f>+E46+1</f>
        <v>42960</v>
      </c>
      <c r="F56" s="731"/>
      <c r="G56" s="731">
        <f>+G46+1</f>
        <v>42967</v>
      </c>
      <c r="H56" s="731"/>
      <c r="I56" s="731">
        <f>+I46+1</f>
        <v>42974</v>
      </c>
      <c r="J56" s="731"/>
      <c r="K56" s="734">
        <f>+K46+1</f>
        <v>42981</v>
      </c>
      <c r="L56" s="734"/>
      <c r="Q56" s="428"/>
    </row>
    <row r="57" spans="2:17" ht="18">
      <c r="B57" s="682"/>
      <c r="C57" s="689">
        <v>0.29166666666666669</v>
      </c>
      <c r="D57" s="690"/>
      <c r="E57" s="689">
        <v>0.29166666666666669</v>
      </c>
      <c r="F57" s="690"/>
      <c r="G57" s="689">
        <v>0.29166666666666669</v>
      </c>
      <c r="H57" s="690"/>
      <c r="I57" s="689">
        <v>0.29166666666666669</v>
      </c>
      <c r="J57" s="690"/>
      <c r="K57" s="704">
        <v>0.29166666666666669</v>
      </c>
      <c r="L57" s="705"/>
    </row>
    <row r="58" spans="2:17" s="321" customFormat="1" ht="18.75">
      <c r="B58" s="682"/>
      <c r="C58" s="294">
        <v>1</v>
      </c>
      <c r="D58" s="295" t="s">
        <v>8</v>
      </c>
      <c r="E58" s="294">
        <v>1</v>
      </c>
      <c r="F58" s="295" t="s">
        <v>8</v>
      </c>
      <c r="G58" s="294">
        <v>1</v>
      </c>
      <c r="H58" s="295" t="s">
        <v>2</v>
      </c>
      <c r="I58" s="294">
        <v>1</v>
      </c>
      <c r="J58" s="295" t="s">
        <v>42</v>
      </c>
      <c r="K58" s="17">
        <v>1</v>
      </c>
      <c r="L58" s="431" t="s">
        <v>323</v>
      </c>
      <c r="Q58" s="415"/>
    </row>
    <row r="59" spans="2:17" s="321" customFormat="1" ht="19.5" thickBot="1">
      <c r="B59" s="682"/>
      <c r="C59" s="294">
        <v>2</v>
      </c>
      <c r="D59" s="308" t="s">
        <v>63</v>
      </c>
      <c r="E59" s="294">
        <v>2</v>
      </c>
      <c r="F59" s="308" t="s">
        <v>43</v>
      </c>
      <c r="G59" s="294">
        <v>2</v>
      </c>
      <c r="H59" s="308" t="s">
        <v>63</v>
      </c>
      <c r="I59" s="294">
        <v>2</v>
      </c>
      <c r="J59" s="295" t="s">
        <v>47</v>
      </c>
      <c r="K59" s="17">
        <v>2</v>
      </c>
      <c r="L59" s="295"/>
      <c r="Q59" s="415"/>
    </row>
    <row r="60" spans="2:17" s="321" customFormat="1" ht="18.75">
      <c r="B60" s="682"/>
      <c r="C60" s="294">
        <v>3</v>
      </c>
      <c r="D60" s="295" t="s">
        <v>112</v>
      </c>
      <c r="E60" s="294">
        <v>3</v>
      </c>
      <c r="F60" s="295" t="s">
        <v>62</v>
      </c>
      <c r="G60" s="294">
        <v>3</v>
      </c>
      <c r="H60" s="295" t="s">
        <v>305</v>
      </c>
      <c r="I60" s="294">
        <v>3</v>
      </c>
      <c r="J60" s="295" t="s">
        <v>8</v>
      </c>
      <c r="K60" s="17">
        <v>3</v>
      </c>
      <c r="L60" s="295"/>
      <c r="Q60" s="415"/>
    </row>
    <row r="61" spans="2:17" s="321" customFormat="1" ht="19.5" thickBot="1">
      <c r="B61" s="682"/>
      <c r="C61" s="294">
        <v>4</v>
      </c>
      <c r="D61" s="295" t="s">
        <v>53</v>
      </c>
      <c r="E61" s="294">
        <v>4</v>
      </c>
      <c r="F61" s="295" t="s">
        <v>42</v>
      </c>
      <c r="G61" s="294">
        <v>4</v>
      </c>
      <c r="H61" s="295" t="s">
        <v>4</v>
      </c>
      <c r="I61" s="294">
        <v>4</v>
      </c>
      <c r="J61" s="295" t="s">
        <v>46</v>
      </c>
      <c r="K61" s="17">
        <v>4</v>
      </c>
      <c r="L61" s="295"/>
      <c r="Q61" s="415"/>
    </row>
    <row r="62" spans="2:17" s="321" customFormat="1" ht="18">
      <c r="B62" s="682"/>
      <c r="C62" s="685">
        <v>0.4375</v>
      </c>
      <c r="D62" s="686"/>
      <c r="E62" s="685">
        <v>0.4375</v>
      </c>
      <c r="F62" s="686"/>
      <c r="G62" s="685">
        <v>0.4375</v>
      </c>
      <c r="H62" s="686"/>
      <c r="I62" s="685">
        <v>0.4375</v>
      </c>
      <c r="J62" s="686"/>
      <c r="K62" s="474">
        <v>0.4375</v>
      </c>
      <c r="L62" s="440"/>
      <c r="Q62" s="415"/>
    </row>
    <row r="63" spans="2:17" s="321" customFormat="1" ht="18.75">
      <c r="B63" s="682"/>
      <c r="C63" s="294">
        <v>1</v>
      </c>
      <c r="D63" s="295" t="s">
        <v>20</v>
      </c>
      <c r="E63" s="294">
        <v>1</v>
      </c>
      <c r="F63" s="295" t="s">
        <v>61</v>
      </c>
      <c r="G63" s="294">
        <v>1</v>
      </c>
      <c r="H63" s="295" t="s">
        <v>51</v>
      </c>
      <c r="I63" s="294">
        <v>1</v>
      </c>
      <c r="J63" s="295" t="s">
        <v>75</v>
      </c>
      <c r="K63" s="17">
        <v>1</v>
      </c>
      <c r="L63" s="295"/>
      <c r="Q63" s="415"/>
    </row>
    <row r="64" spans="2:17" s="321" customFormat="1" ht="18.75">
      <c r="B64" s="682"/>
      <c r="C64" s="294">
        <v>2</v>
      </c>
      <c r="D64" s="295" t="s">
        <v>75</v>
      </c>
      <c r="E64" s="294">
        <v>2</v>
      </c>
      <c r="F64" s="295" t="s">
        <v>58</v>
      </c>
      <c r="G64" s="294">
        <v>2</v>
      </c>
      <c r="H64" s="295" t="s">
        <v>29</v>
      </c>
      <c r="I64" s="294">
        <v>2</v>
      </c>
      <c r="J64" s="295" t="s">
        <v>61</v>
      </c>
      <c r="K64" s="17">
        <v>2</v>
      </c>
      <c r="L64" s="295"/>
      <c r="Q64" s="415"/>
    </row>
    <row r="65" spans="2:17" s="321" customFormat="1" ht="18.75">
      <c r="B65" s="682"/>
      <c r="C65" s="294">
        <v>3</v>
      </c>
      <c r="D65" s="295" t="s">
        <v>29</v>
      </c>
      <c r="E65" s="294">
        <v>3</v>
      </c>
      <c r="F65" s="295" t="s">
        <v>50</v>
      </c>
      <c r="G65" s="294">
        <v>3</v>
      </c>
      <c r="H65" s="295" t="s">
        <v>58</v>
      </c>
      <c r="I65" s="294">
        <v>3</v>
      </c>
      <c r="J65" s="295" t="s">
        <v>2</v>
      </c>
      <c r="K65" s="17">
        <v>3</v>
      </c>
      <c r="L65" s="295"/>
      <c r="Q65" s="415"/>
    </row>
    <row r="66" spans="2:17" s="321" customFormat="1" ht="19.5" thickBot="1">
      <c r="B66" s="682"/>
      <c r="C66" s="294">
        <v>4</v>
      </c>
      <c r="D66" s="295" t="s">
        <v>4</v>
      </c>
      <c r="E66" s="294">
        <v>4</v>
      </c>
      <c r="F66" s="295" t="s">
        <v>60</v>
      </c>
      <c r="G66" s="294">
        <v>4</v>
      </c>
      <c r="H66" s="295" t="s">
        <v>48</v>
      </c>
      <c r="I66" s="294">
        <v>4</v>
      </c>
      <c r="J66" s="295" t="s">
        <v>60</v>
      </c>
      <c r="K66" s="17">
        <v>4</v>
      </c>
      <c r="L66" s="295"/>
      <c r="Q66" s="415"/>
    </row>
    <row r="67" spans="2:17" s="321" customFormat="1" ht="18">
      <c r="B67" s="682"/>
      <c r="C67" s="685">
        <v>0.72916666666666663</v>
      </c>
      <c r="D67" s="686"/>
      <c r="E67" s="685">
        <v>0.72916666666666663</v>
      </c>
      <c r="F67" s="686"/>
      <c r="G67" s="685">
        <v>0.72916666666666663</v>
      </c>
      <c r="H67" s="686"/>
      <c r="I67" s="685">
        <v>0.72916666666666663</v>
      </c>
      <c r="J67" s="686"/>
      <c r="K67" s="474">
        <v>0.72916666666666663</v>
      </c>
      <c r="L67" s="440"/>
      <c r="Q67" s="415"/>
    </row>
    <row r="68" spans="2:17" s="321" customFormat="1" ht="18.75">
      <c r="B68" s="682"/>
      <c r="C68" s="294">
        <v>1</v>
      </c>
      <c r="D68" s="295" t="s">
        <v>308</v>
      </c>
      <c r="E68" s="294">
        <v>1</v>
      </c>
      <c r="F68" s="295" t="s">
        <v>208</v>
      </c>
      <c r="G68" s="294">
        <v>1</v>
      </c>
      <c r="H68" s="295" t="s">
        <v>75</v>
      </c>
      <c r="I68" s="294">
        <v>1</v>
      </c>
      <c r="J68" s="295" t="s">
        <v>53</v>
      </c>
      <c r="K68" s="17">
        <v>1</v>
      </c>
      <c r="L68" s="295"/>
      <c r="Q68" s="415"/>
    </row>
    <row r="69" spans="2:17" s="321" customFormat="1" ht="18.75">
      <c r="B69" s="682"/>
      <c r="C69" s="294">
        <v>2</v>
      </c>
      <c r="D69" s="295" t="s">
        <v>58</v>
      </c>
      <c r="E69" s="294">
        <v>2</v>
      </c>
      <c r="F69" s="295" t="s">
        <v>63</v>
      </c>
      <c r="G69" s="294">
        <v>2</v>
      </c>
      <c r="H69" s="295" t="s">
        <v>44</v>
      </c>
      <c r="I69" s="294">
        <v>2</v>
      </c>
      <c r="J69" s="295" t="s">
        <v>63</v>
      </c>
      <c r="K69" s="17">
        <v>2</v>
      </c>
      <c r="L69" s="295"/>
      <c r="Q69" s="415"/>
    </row>
    <row r="70" spans="2:17" s="321" customFormat="1" ht="18.75">
      <c r="B70" s="682"/>
      <c r="C70" s="294">
        <v>3</v>
      </c>
      <c r="D70" s="295" t="s">
        <v>76</v>
      </c>
      <c r="E70" s="294">
        <v>3</v>
      </c>
      <c r="F70" s="295" t="s">
        <v>112</v>
      </c>
      <c r="G70" s="294">
        <v>3</v>
      </c>
      <c r="H70" s="295" t="s">
        <v>308</v>
      </c>
      <c r="I70" s="294">
        <v>3</v>
      </c>
      <c r="J70" s="295" t="s">
        <v>25</v>
      </c>
      <c r="K70" s="17">
        <v>3</v>
      </c>
      <c r="L70" s="295"/>
      <c r="Q70" s="415"/>
    </row>
    <row r="71" spans="2:17" s="321" customFormat="1" ht="19.5" thickBot="1">
      <c r="B71" s="682"/>
      <c r="C71" s="294">
        <v>4</v>
      </c>
      <c r="D71" s="295" t="s">
        <v>44</v>
      </c>
      <c r="E71" s="294">
        <v>4</v>
      </c>
      <c r="F71" s="295" t="s">
        <v>308</v>
      </c>
      <c r="G71" s="294">
        <v>4</v>
      </c>
      <c r="H71" s="295" t="s">
        <v>6</v>
      </c>
      <c r="I71" s="294">
        <v>4</v>
      </c>
      <c r="J71" s="295" t="s">
        <v>308</v>
      </c>
      <c r="K71" s="17">
        <v>4</v>
      </c>
      <c r="L71" s="295"/>
      <c r="Q71" s="415"/>
    </row>
    <row r="72" spans="2:17" s="321" customFormat="1" ht="18">
      <c r="B72" s="682"/>
      <c r="C72" s="685">
        <v>0.79166666666666663</v>
      </c>
      <c r="D72" s="686"/>
      <c r="E72" s="685">
        <v>0.79166666666666663</v>
      </c>
      <c r="F72" s="686"/>
      <c r="G72" s="685">
        <v>0.79166666666666663</v>
      </c>
      <c r="H72" s="686"/>
      <c r="I72" s="685">
        <v>0.79166666666666663</v>
      </c>
      <c r="J72" s="686"/>
      <c r="K72" s="474">
        <v>0.79166666666666663</v>
      </c>
      <c r="L72" s="440"/>
      <c r="Q72" s="415"/>
    </row>
    <row r="73" spans="2:17" s="321" customFormat="1" ht="18.75">
      <c r="B73" s="682"/>
      <c r="C73" s="294">
        <v>1</v>
      </c>
      <c r="D73" s="295" t="s">
        <v>208</v>
      </c>
      <c r="E73" s="294">
        <v>1</v>
      </c>
      <c r="F73" s="295" t="s">
        <v>29</v>
      </c>
      <c r="G73" s="294">
        <v>1</v>
      </c>
      <c r="H73" s="295" t="s">
        <v>25</v>
      </c>
      <c r="I73" s="294">
        <v>1</v>
      </c>
      <c r="J73" s="295" t="s">
        <v>7</v>
      </c>
      <c r="K73" s="17">
        <v>1</v>
      </c>
      <c r="L73" s="295"/>
      <c r="Q73" s="415"/>
    </row>
    <row r="74" spans="2:17" s="321" customFormat="1" ht="18.75">
      <c r="B74" s="682"/>
      <c r="C74" s="294">
        <v>2</v>
      </c>
      <c r="D74" s="327" t="s">
        <v>50</v>
      </c>
      <c r="E74" s="294">
        <v>2</v>
      </c>
      <c r="F74" s="295" t="s">
        <v>44</v>
      </c>
      <c r="G74" s="294">
        <v>2</v>
      </c>
      <c r="H74" s="295" t="s">
        <v>208</v>
      </c>
      <c r="I74" s="294">
        <v>2</v>
      </c>
      <c r="J74" s="295" t="s">
        <v>29</v>
      </c>
      <c r="K74" s="17">
        <v>2</v>
      </c>
      <c r="L74" s="295"/>
      <c r="Q74" s="415"/>
    </row>
    <row r="75" spans="2:17" s="321" customFormat="1" ht="18.75">
      <c r="B75" s="682"/>
      <c r="C75" s="294">
        <v>3</v>
      </c>
      <c r="D75" s="327" t="s">
        <v>7</v>
      </c>
      <c r="E75" s="294">
        <v>3</v>
      </c>
      <c r="F75" s="295" t="s">
        <v>53</v>
      </c>
      <c r="G75" s="294">
        <v>3</v>
      </c>
      <c r="H75" s="295" t="s">
        <v>76</v>
      </c>
      <c r="I75" s="294">
        <v>3</v>
      </c>
      <c r="J75" s="295" t="s">
        <v>58</v>
      </c>
      <c r="K75" s="17">
        <v>3</v>
      </c>
      <c r="L75" s="295"/>
      <c r="Q75" s="415"/>
    </row>
    <row r="76" spans="2:17" s="321" customFormat="1" ht="19.5" thickBot="1">
      <c r="B76" s="683"/>
      <c r="C76" s="307">
        <v>4</v>
      </c>
      <c r="D76" s="308" t="s">
        <v>6</v>
      </c>
      <c r="E76" s="307">
        <v>4</v>
      </c>
      <c r="F76" s="295" t="s">
        <v>75</v>
      </c>
      <c r="G76" s="307">
        <v>4</v>
      </c>
      <c r="H76" s="295" t="s">
        <v>112</v>
      </c>
      <c r="I76" s="307">
        <v>4</v>
      </c>
      <c r="J76" s="295" t="s">
        <v>6</v>
      </c>
      <c r="K76" s="393">
        <v>4</v>
      </c>
      <c r="L76" s="308"/>
      <c r="Q76" s="415"/>
    </row>
    <row r="77" spans="2:17">
      <c r="K77" s="305"/>
      <c r="L77" s="305"/>
    </row>
    <row r="78" spans="2:17">
      <c r="C78" s="57" t="s">
        <v>274</v>
      </c>
      <c r="D78" s="53" t="s">
        <v>275</v>
      </c>
      <c r="H78" s="414" t="s">
        <v>312</v>
      </c>
      <c r="J78" s="414" t="s">
        <v>313</v>
      </c>
    </row>
    <row r="79" spans="2:17" ht="15.75">
      <c r="C79" s="57" t="s">
        <v>272</v>
      </c>
      <c r="D79" s="400" t="s">
        <v>11</v>
      </c>
      <c r="H79" s="328" t="s">
        <v>27</v>
      </c>
      <c r="I79" s="292"/>
      <c r="J79" s="416">
        <f xml:space="preserve"> COUNTIF($C$5:$L$76,"Lady Clarena Rojas")</f>
        <v>13</v>
      </c>
    </row>
    <row r="80" spans="2:17" ht="15.75">
      <c r="C80" s="57" t="s">
        <v>272</v>
      </c>
      <c r="D80" s="400" t="s">
        <v>280</v>
      </c>
      <c r="H80" s="328" t="s">
        <v>24</v>
      </c>
      <c r="I80" s="292"/>
      <c r="J80" s="416">
        <f xml:space="preserve"> COUNTIF($C$5:$L$76,"Gloria Santa")</f>
        <v>11</v>
      </c>
    </row>
    <row r="81" spans="2:17" ht="15.75">
      <c r="C81" s="57" t="s">
        <v>272</v>
      </c>
      <c r="D81" s="425" t="s">
        <v>12</v>
      </c>
      <c r="H81" s="328" t="s">
        <v>23</v>
      </c>
      <c r="I81" s="292"/>
      <c r="J81" s="416">
        <f xml:space="preserve"> COUNTIF($C$5:$L$76,"Gloria España")</f>
        <v>10</v>
      </c>
      <c r="Q81" s="292"/>
    </row>
    <row r="82" spans="2:17" ht="15.75">
      <c r="C82" s="57" t="s">
        <v>273</v>
      </c>
      <c r="D82" s="400" t="s">
        <v>6</v>
      </c>
      <c r="H82" s="328" t="s">
        <v>15</v>
      </c>
      <c r="I82" s="292"/>
      <c r="J82" s="416">
        <f xml:space="preserve"> COUNTIF($C$5:$L$76,"Clara Ines Cuellar")</f>
        <v>11</v>
      </c>
      <c r="Q82" s="292"/>
    </row>
    <row r="83" spans="2:17" ht="15.75">
      <c r="B83" s="292"/>
      <c r="C83" s="57" t="s">
        <v>272</v>
      </c>
      <c r="D83" s="318" t="s">
        <v>14</v>
      </c>
      <c r="G83" s="292"/>
      <c r="H83" s="328" t="s">
        <v>11</v>
      </c>
      <c r="J83" s="416">
        <f xml:space="preserve"> COUNTIF($C$5:$L$76,"Amparo Cabrera")</f>
        <v>8</v>
      </c>
      <c r="K83" s="292"/>
      <c r="L83" s="292"/>
      <c r="Q83" s="292"/>
    </row>
    <row r="84" spans="2:17" ht="15.75">
      <c r="B84" s="292"/>
      <c r="C84" s="57" t="s">
        <v>272</v>
      </c>
      <c r="D84" s="400" t="s">
        <v>15</v>
      </c>
      <c r="F84" s="304" t="s">
        <v>205</v>
      </c>
      <c r="G84" s="292"/>
      <c r="H84" s="328" t="s">
        <v>308</v>
      </c>
      <c r="I84" s="292"/>
      <c r="J84" s="416">
        <f xml:space="preserve"> COUNTIF($C$5:$L$76,"Ema Maje Meñaca")</f>
        <v>7</v>
      </c>
      <c r="K84" s="292"/>
      <c r="L84" s="292"/>
      <c r="Q84" s="292"/>
    </row>
    <row r="85" spans="2:17" ht="15.75">
      <c r="B85" s="292"/>
      <c r="C85" s="57" t="s">
        <v>273</v>
      </c>
      <c r="D85" s="425" t="s">
        <v>16</v>
      </c>
      <c r="G85" s="292"/>
      <c r="H85" s="328" t="s">
        <v>28</v>
      </c>
      <c r="I85" s="292"/>
      <c r="J85" s="416">
        <f xml:space="preserve"> COUNTIF($C$5:$L$76,"Lucila Muñoz Gómez")</f>
        <v>4</v>
      </c>
      <c r="K85" s="292"/>
      <c r="L85" s="292"/>
      <c r="Q85" s="292"/>
    </row>
    <row r="86" spans="2:17" ht="15.75">
      <c r="B86" s="292"/>
      <c r="C86" s="57" t="s">
        <v>273</v>
      </c>
      <c r="D86" s="318" t="s">
        <v>17</v>
      </c>
      <c r="G86" s="292"/>
      <c r="H86" s="328" t="s">
        <v>29</v>
      </c>
      <c r="I86" s="292"/>
      <c r="J86" s="416">
        <f xml:space="preserve"> COUNTIF($C$5:$L$76,"Ludivia Murcia Acuña")</f>
        <v>9</v>
      </c>
      <c r="K86" s="292"/>
      <c r="L86" s="292"/>
      <c r="Q86" s="292"/>
    </row>
    <row r="87" spans="2:17" ht="15.75">
      <c r="B87" s="292"/>
      <c r="C87" s="57" t="s">
        <v>272</v>
      </c>
      <c r="D87" s="400" t="s">
        <v>18</v>
      </c>
      <c r="F87" s="304" t="s">
        <v>205</v>
      </c>
      <c r="G87" s="292"/>
      <c r="H87" s="328" t="s">
        <v>31</v>
      </c>
      <c r="I87" s="292"/>
      <c r="J87" s="416">
        <f xml:space="preserve"> COUNTIF($C$5:$L$76,"Mariela Cuellar")</f>
        <v>7</v>
      </c>
      <c r="K87" s="292"/>
      <c r="L87" s="292"/>
      <c r="Q87" s="292"/>
    </row>
    <row r="88" spans="2:17" ht="15.75">
      <c r="B88" s="292"/>
      <c r="C88" s="57" t="s">
        <v>273</v>
      </c>
      <c r="D88" s="400" t="s">
        <v>19</v>
      </c>
      <c r="G88" s="292"/>
      <c r="H88" s="328" t="s">
        <v>3</v>
      </c>
      <c r="I88" s="292"/>
      <c r="J88" s="416">
        <f xml:space="preserve"> COUNTIF($C$5:$L$76,"Nancy Murcia")</f>
        <v>7</v>
      </c>
      <c r="K88" s="292"/>
      <c r="L88" s="292"/>
      <c r="Q88" s="292"/>
    </row>
    <row r="89" spans="2:17" ht="15.75">
      <c r="B89" s="292"/>
      <c r="C89" s="57" t="s">
        <v>272</v>
      </c>
      <c r="D89" s="400" t="s">
        <v>20</v>
      </c>
      <c r="F89" s="304" t="s">
        <v>205</v>
      </c>
      <c r="G89" s="292"/>
      <c r="H89" s="328" t="s">
        <v>35</v>
      </c>
      <c r="I89" s="292"/>
      <c r="J89" s="416">
        <f xml:space="preserve"> COUNTIF($C$5:$L$76,"Norma Gerardino")</f>
        <v>7</v>
      </c>
      <c r="K89" s="292"/>
      <c r="L89" s="292"/>
      <c r="Q89" s="292"/>
    </row>
    <row r="90" spans="2:17" ht="15.75">
      <c r="B90" s="292"/>
      <c r="C90" s="57" t="s">
        <v>272</v>
      </c>
      <c r="D90" s="400" t="s">
        <v>308</v>
      </c>
      <c r="G90" s="292"/>
      <c r="H90" s="328" t="s">
        <v>318</v>
      </c>
      <c r="I90" s="292"/>
      <c r="J90" s="416">
        <f xml:space="preserve"> COUNTIF($C$5:$L$76,"Dora Gladys Ramirez")</f>
        <v>6</v>
      </c>
      <c r="K90" s="292"/>
      <c r="L90" s="292"/>
      <c r="Q90" s="292"/>
    </row>
    <row r="91" spans="2:17" ht="15.75">
      <c r="B91" s="292"/>
      <c r="C91" s="57" t="s">
        <v>273</v>
      </c>
      <c r="D91" s="318" t="s">
        <v>22</v>
      </c>
      <c r="G91" s="292"/>
      <c r="H91" s="328" t="s">
        <v>2</v>
      </c>
      <c r="I91" s="292"/>
      <c r="J91" s="416">
        <f xml:space="preserve"> COUNTIF($C$5:$L$76,"Luz Marina Olaya")</f>
        <v>6</v>
      </c>
      <c r="K91" s="292"/>
      <c r="L91" s="292"/>
      <c r="Q91" s="292"/>
    </row>
    <row r="92" spans="2:17" ht="15.75">
      <c r="B92" s="292"/>
      <c r="C92" s="57" t="s">
        <v>272</v>
      </c>
      <c r="D92" s="400" t="s">
        <v>23</v>
      </c>
      <c r="F92" s="304" t="s">
        <v>281</v>
      </c>
      <c r="G92" s="292"/>
      <c r="H92" s="318" t="s">
        <v>43</v>
      </c>
      <c r="I92" s="292"/>
      <c r="J92" s="416">
        <f xml:space="preserve"> COUNTIF($C$5:$L$76,"Magda Lucia Lame")</f>
        <v>6</v>
      </c>
      <c r="K92" s="292"/>
      <c r="L92" s="292"/>
      <c r="Q92" s="292"/>
    </row>
    <row r="93" spans="2:17" ht="15.75">
      <c r="B93" s="292"/>
      <c r="C93" s="57" t="s">
        <v>272</v>
      </c>
      <c r="D93" s="400" t="s">
        <v>24</v>
      </c>
      <c r="F93" s="304" t="s">
        <v>281</v>
      </c>
      <c r="G93" s="292"/>
      <c r="H93" s="328" t="s">
        <v>112</v>
      </c>
      <c r="I93" s="292"/>
      <c r="J93" s="416">
        <f xml:space="preserve"> COUNTIF($C$5:$L$76,"Marina Gomez")</f>
        <v>8</v>
      </c>
      <c r="K93" s="292"/>
      <c r="L93" s="292"/>
      <c r="Q93" s="292"/>
    </row>
    <row r="94" spans="2:17" ht="15.75">
      <c r="B94" s="292"/>
      <c r="C94" s="57" t="s">
        <v>272</v>
      </c>
      <c r="D94" s="400" t="s">
        <v>25</v>
      </c>
      <c r="G94" s="292"/>
      <c r="H94" s="328" t="s">
        <v>8</v>
      </c>
      <c r="I94" s="292"/>
      <c r="J94" s="416">
        <f xml:space="preserve"> COUNTIF($C$5:$L$76,"Nury Santos")</f>
        <v>6</v>
      </c>
      <c r="K94" s="292"/>
      <c r="L94" s="292"/>
      <c r="Q94" s="292"/>
    </row>
    <row r="95" spans="2:17" ht="15.75">
      <c r="B95" s="292"/>
      <c r="C95" s="57" t="s">
        <v>273</v>
      </c>
      <c r="D95" s="400" t="s">
        <v>26</v>
      </c>
      <c r="G95" s="292"/>
      <c r="H95" s="328" t="s">
        <v>62</v>
      </c>
      <c r="I95" s="292"/>
      <c r="J95" s="416">
        <f xml:space="preserve"> COUNTIF($C$5:$L$76,"Maria Yolanda Alvarez")</f>
        <v>5</v>
      </c>
      <c r="K95" s="292"/>
      <c r="L95" s="292"/>
      <c r="Q95" s="292"/>
    </row>
    <row r="96" spans="2:17" ht="15.75">
      <c r="B96" s="292"/>
      <c r="C96" s="57" t="s">
        <v>272</v>
      </c>
      <c r="D96" s="400" t="s">
        <v>53</v>
      </c>
      <c r="G96" s="292"/>
      <c r="H96" s="328" t="s">
        <v>280</v>
      </c>
      <c r="J96" s="416">
        <f xml:space="preserve"> COUNTIF($C$5:$L$76,"Alejandra Moreno")</f>
        <v>4</v>
      </c>
      <c r="K96" s="292"/>
      <c r="L96" s="292"/>
      <c r="Q96" s="292"/>
    </row>
    <row r="97" spans="2:17" ht="15.75">
      <c r="B97" s="292"/>
      <c r="C97" s="57" t="s">
        <v>272</v>
      </c>
      <c r="D97" s="400" t="s">
        <v>28</v>
      </c>
      <c r="G97" s="292"/>
      <c r="H97" s="328" t="s">
        <v>6</v>
      </c>
      <c r="I97" s="292"/>
      <c r="J97" s="416">
        <f xml:space="preserve"> COUNTIF($C$5:$L$76,"Camilo Perdomo")</f>
        <v>4</v>
      </c>
      <c r="K97" s="292"/>
      <c r="L97" s="292"/>
      <c r="Q97" s="292"/>
    </row>
    <row r="98" spans="2:17" ht="15.75">
      <c r="B98" s="292"/>
      <c r="C98" s="57" t="s">
        <v>272</v>
      </c>
      <c r="D98" s="400" t="s">
        <v>29</v>
      </c>
      <c r="F98" s="304" t="s">
        <v>205</v>
      </c>
      <c r="G98" s="292"/>
      <c r="H98" s="328" t="s">
        <v>25</v>
      </c>
      <c r="I98" s="292"/>
      <c r="J98" s="416">
        <f xml:space="preserve"> COUNTIF($C$5:$L$76,"Jackeline Villabon Penagos")</f>
        <v>4</v>
      </c>
      <c r="K98" s="292"/>
      <c r="L98" s="292"/>
      <c r="Q98" s="292"/>
    </row>
    <row r="99" spans="2:17" ht="15.75">
      <c r="B99" s="292"/>
      <c r="C99" s="57" t="s">
        <v>272</v>
      </c>
      <c r="D99" s="400" t="s">
        <v>2</v>
      </c>
      <c r="G99" s="292"/>
      <c r="H99" s="328" t="s">
        <v>32</v>
      </c>
      <c r="I99" s="292"/>
      <c r="J99" s="416">
        <f xml:space="preserve"> COUNTIF($C$5:$L$76,"Milena Jimenez")</f>
        <v>4</v>
      </c>
      <c r="K99" s="292"/>
      <c r="L99" s="292"/>
      <c r="Q99" s="292"/>
    </row>
    <row r="100" spans="2:17" ht="15.75">
      <c r="B100" s="292"/>
      <c r="C100" s="57" t="s">
        <v>272</v>
      </c>
      <c r="D100" s="400" t="s">
        <v>43</v>
      </c>
      <c r="F100" s="304" t="s">
        <v>281</v>
      </c>
      <c r="G100" s="292"/>
      <c r="H100" s="328" t="s">
        <v>4</v>
      </c>
      <c r="I100" s="292"/>
      <c r="J100" s="416">
        <f xml:space="preserve"> COUNTIF($C$5:$L$76,"Milton Rico")</f>
        <v>4</v>
      </c>
      <c r="K100" s="292"/>
      <c r="L100" s="292"/>
      <c r="Q100" s="292"/>
    </row>
    <row r="101" spans="2:17" ht="15.75">
      <c r="B101" s="292"/>
      <c r="C101" s="57" t="s">
        <v>272</v>
      </c>
      <c r="D101" s="318" t="s">
        <v>30</v>
      </c>
      <c r="F101" s="304" t="s">
        <v>205</v>
      </c>
      <c r="G101" s="292"/>
      <c r="H101" s="328" t="s">
        <v>37</v>
      </c>
      <c r="I101" s="292"/>
      <c r="J101" s="416">
        <f xml:space="preserve"> COUNTIF($C$5:$L$76,"Pablo Alvarez")</f>
        <v>4</v>
      </c>
      <c r="K101" s="292"/>
      <c r="L101" s="292"/>
      <c r="Q101" s="292"/>
    </row>
    <row r="102" spans="2:17" ht="15.75">
      <c r="B102" s="292"/>
      <c r="C102" s="57" t="s">
        <v>272</v>
      </c>
      <c r="D102" s="400" t="s">
        <v>62</v>
      </c>
      <c r="F102" s="304" t="s">
        <v>281</v>
      </c>
      <c r="G102" s="292"/>
      <c r="H102" s="328" t="s">
        <v>7</v>
      </c>
      <c r="I102" s="292"/>
      <c r="J102" s="416">
        <f xml:space="preserve"> COUNTIF($C$5:$L$76,"Patricia Mejia")</f>
        <v>4</v>
      </c>
      <c r="K102" s="292"/>
      <c r="L102" s="292"/>
      <c r="Q102" s="292"/>
    </row>
    <row r="103" spans="2:17" ht="15.75">
      <c r="B103" s="292"/>
      <c r="C103" s="57" t="s">
        <v>272</v>
      </c>
      <c r="D103" s="400" t="s">
        <v>31</v>
      </c>
      <c r="F103" s="304" t="s">
        <v>205</v>
      </c>
      <c r="G103" s="292"/>
      <c r="H103" s="328" t="s">
        <v>20</v>
      </c>
      <c r="I103" s="292"/>
      <c r="J103" s="416">
        <f xml:space="preserve"> COUNTIF($C$5:$L$76,"Edna Margarita Sánchez")</f>
        <v>3</v>
      </c>
      <c r="K103" s="292"/>
      <c r="L103" s="292"/>
      <c r="Q103" s="292"/>
    </row>
    <row r="104" spans="2:17" ht="15.75">
      <c r="B104" s="292"/>
      <c r="C104" s="57" t="s">
        <v>272</v>
      </c>
      <c r="D104" s="400" t="s">
        <v>112</v>
      </c>
      <c r="G104" s="292"/>
      <c r="H104" s="328" t="s">
        <v>26</v>
      </c>
      <c r="I104" s="292"/>
      <c r="J104" s="416">
        <f xml:space="preserve"> COUNTIF($C$5:$L$76,"Javier Tejada")</f>
        <v>3</v>
      </c>
      <c r="K104" s="292"/>
      <c r="L104" s="292"/>
      <c r="Q104" s="292"/>
    </row>
    <row r="105" spans="2:17" ht="15.75">
      <c r="B105" s="292"/>
      <c r="C105" s="57" t="s">
        <v>273</v>
      </c>
      <c r="D105" s="318" t="s">
        <v>59</v>
      </c>
      <c r="G105" s="292"/>
      <c r="H105" s="328" t="s">
        <v>47</v>
      </c>
      <c r="I105" s="292"/>
      <c r="J105" s="416">
        <f xml:space="preserve"> COUNTIF($C$5:$L$76,"Nancy Cabrera")</f>
        <v>3</v>
      </c>
      <c r="K105" s="292"/>
      <c r="L105" s="292"/>
      <c r="Q105" s="292"/>
    </row>
    <row r="106" spans="2:17" ht="15.75">
      <c r="B106" s="292"/>
      <c r="C106" s="57" t="s">
        <v>272</v>
      </c>
      <c r="D106" s="400" t="s">
        <v>32</v>
      </c>
      <c r="F106" s="304" t="s">
        <v>205</v>
      </c>
      <c r="G106" s="292"/>
      <c r="H106" s="328" t="s">
        <v>5</v>
      </c>
      <c r="I106" s="292"/>
      <c r="J106" s="416">
        <f xml:space="preserve"> COUNTIF($C$5:$L$76,"Onoralba Osso")</f>
        <v>3</v>
      </c>
      <c r="K106" s="292"/>
      <c r="L106" s="292"/>
      <c r="Q106" s="292"/>
    </row>
    <row r="107" spans="2:17" ht="15.75">
      <c r="B107" s="292"/>
      <c r="C107" s="57" t="s">
        <v>273</v>
      </c>
      <c r="D107" s="400" t="s">
        <v>4</v>
      </c>
      <c r="F107" s="304" t="s">
        <v>205</v>
      </c>
      <c r="G107" s="292"/>
      <c r="H107" s="328" t="s">
        <v>46</v>
      </c>
      <c r="I107" s="292"/>
      <c r="J107" s="416">
        <f xml:space="preserve"> COUNTIF($C$5:$L$76,"Ruben Carvallo")</f>
        <v>3</v>
      </c>
      <c r="K107" s="292"/>
      <c r="L107" s="292"/>
      <c r="Q107" s="292"/>
    </row>
    <row r="108" spans="2:17" ht="15.75">
      <c r="B108" s="292"/>
      <c r="C108" s="57" t="s">
        <v>272</v>
      </c>
      <c r="D108" s="400" t="s">
        <v>33</v>
      </c>
      <c r="G108" s="292"/>
      <c r="H108" s="328" t="s">
        <v>40</v>
      </c>
      <c r="I108" s="292"/>
      <c r="J108" s="416">
        <f xml:space="preserve"> COUNTIF($C$5:$L$76,"Sonia Ortiz")</f>
        <v>3</v>
      </c>
      <c r="K108" s="292"/>
      <c r="L108" s="292"/>
      <c r="Q108" s="292"/>
    </row>
    <row r="109" spans="2:17" ht="15.75">
      <c r="B109" s="292"/>
      <c r="C109" s="57" t="s">
        <v>272</v>
      </c>
      <c r="D109" s="400" t="s">
        <v>3</v>
      </c>
      <c r="F109" s="304" t="s">
        <v>281</v>
      </c>
      <c r="G109" s="292"/>
      <c r="H109" s="328" t="s">
        <v>19</v>
      </c>
      <c r="I109" s="292"/>
      <c r="J109" s="416">
        <f xml:space="preserve"> COUNTIF($C$5:$L$76,"Douglas Castillo Quintero")</f>
        <v>1</v>
      </c>
      <c r="K109" s="292"/>
      <c r="L109" s="292"/>
      <c r="Q109" s="292"/>
    </row>
    <row r="110" spans="2:17" ht="15.75">
      <c r="B110" s="292"/>
      <c r="C110" s="57" t="s">
        <v>272</v>
      </c>
      <c r="D110" s="318" t="s">
        <v>34</v>
      </c>
      <c r="G110" s="292"/>
      <c r="H110" s="328" t="s">
        <v>36</v>
      </c>
      <c r="I110" s="292"/>
      <c r="J110" s="416">
        <f xml:space="preserve"> COUNTIF($C$5:$L$76,"Olga Perez")</f>
        <v>1</v>
      </c>
      <c r="K110" s="292"/>
      <c r="L110" s="292"/>
      <c r="Q110" s="292"/>
    </row>
    <row r="111" spans="2:17" ht="15.75">
      <c r="B111" s="292"/>
      <c r="C111" s="57" t="s">
        <v>272</v>
      </c>
      <c r="D111" s="400" t="s">
        <v>35</v>
      </c>
      <c r="G111" s="292"/>
      <c r="H111" s="425" t="s">
        <v>12</v>
      </c>
      <c r="I111" s="292"/>
      <c r="J111" s="416">
        <f xml:space="preserve"> COUNTIF($C$5:$L$76,"Ana Maria Cabrera")</f>
        <v>0</v>
      </c>
      <c r="K111" s="292"/>
      <c r="L111" s="292"/>
      <c r="Q111" s="292"/>
    </row>
    <row r="112" spans="2:17" ht="15.75">
      <c r="B112" s="292"/>
      <c r="C112" s="57" t="s">
        <v>272</v>
      </c>
      <c r="D112" s="400" t="s">
        <v>8</v>
      </c>
      <c r="G112" s="292"/>
      <c r="H112" s="318" t="s">
        <v>14</v>
      </c>
      <c r="I112" s="292"/>
      <c r="J112" s="416">
        <f xml:space="preserve"> COUNTIF($C$5:$L$76,"Cecilia Castro")</f>
        <v>0</v>
      </c>
      <c r="K112" s="292"/>
      <c r="L112" s="292"/>
      <c r="Q112" s="292"/>
    </row>
    <row r="113" spans="2:17" ht="15.75">
      <c r="B113" s="292"/>
      <c r="C113" s="57" t="s">
        <v>272</v>
      </c>
      <c r="D113" s="400" t="s">
        <v>36</v>
      </c>
      <c r="G113" s="292"/>
      <c r="H113" s="425" t="s">
        <v>16</v>
      </c>
      <c r="I113" s="292"/>
      <c r="J113" s="416">
        <f xml:space="preserve"> COUNTIF($C$5:$L$76,"Daniel Ramirez")</f>
        <v>0</v>
      </c>
      <c r="K113" s="292"/>
      <c r="L113" s="292"/>
      <c r="Q113" s="292"/>
    </row>
    <row r="114" spans="2:17" ht="15.75">
      <c r="B114" s="292"/>
      <c r="C114" s="57" t="s">
        <v>272</v>
      </c>
      <c r="D114" s="400" t="s">
        <v>5</v>
      </c>
      <c r="F114" s="304" t="s">
        <v>281</v>
      </c>
      <c r="G114" s="292"/>
      <c r="H114" s="318" t="s">
        <v>17</v>
      </c>
      <c r="I114" s="292"/>
      <c r="J114" s="416">
        <f xml:space="preserve"> COUNTIF($C$5:$L$76,"Dario Toledo")</f>
        <v>0</v>
      </c>
      <c r="K114" s="292"/>
      <c r="L114" s="292"/>
      <c r="Q114" s="292"/>
    </row>
    <row r="115" spans="2:17" ht="15.75">
      <c r="B115" s="292"/>
      <c r="C115" s="57" t="s">
        <v>273</v>
      </c>
      <c r="D115" s="400" t="s">
        <v>37</v>
      </c>
      <c r="E115" s="292"/>
      <c r="F115" s="292"/>
      <c r="G115" s="292"/>
      <c r="H115" s="318" t="s">
        <v>22</v>
      </c>
      <c r="I115" s="292"/>
      <c r="J115" s="416">
        <f xml:space="preserve"> COUNTIF($C$5:$L$76,"Francisco Javier Ochoa")</f>
        <v>0</v>
      </c>
      <c r="K115" s="292"/>
      <c r="L115" s="292"/>
      <c r="Q115" s="292"/>
    </row>
    <row r="116" spans="2:17" ht="15.75">
      <c r="B116" s="292"/>
      <c r="C116" s="57" t="s">
        <v>272</v>
      </c>
      <c r="D116" s="400" t="s">
        <v>7</v>
      </c>
      <c r="E116" s="292"/>
      <c r="F116" s="292"/>
      <c r="G116" s="292"/>
      <c r="H116" s="318" t="s">
        <v>30</v>
      </c>
      <c r="I116" s="292"/>
      <c r="J116" s="416">
        <f xml:space="preserve"> COUNTIF($C$5:$L$76,"Maria del Carmen Lozano")</f>
        <v>0</v>
      </c>
      <c r="K116" s="292"/>
      <c r="L116" s="292"/>
      <c r="Q116" s="292"/>
    </row>
    <row r="117" spans="2:17" ht="15.75">
      <c r="B117" s="292"/>
      <c r="C117" s="57" t="s">
        <v>273</v>
      </c>
      <c r="D117" s="400" t="s">
        <v>46</v>
      </c>
      <c r="E117" s="292"/>
      <c r="F117" s="292"/>
      <c r="G117" s="292"/>
      <c r="H117" s="318" t="s">
        <v>59</v>
      </c>
      <c r="I117" s="292"/>
      <c r="J117" s="416">
        <f xml:space="preserve"> COUNTIF($C$5:$L$76,"Mauricio Vargas")</f>
        <v>0</v>
      </c>
      <c r="K117" s="292"/>
      <c r="L117" s="292"/>
      <c r="Q117" s="292"/>
    </row>
    <row r="118" spans="2:17" ht="15.75">
      <c r="B118" s="292"/>
      <c r="C118" s="57" t="s">
        <v>272</v>
      </c>
      <c r="D118" s="400" t="s">
        <v>40</v>
      </c>
      <c r="E118" s="292"/>
      <c r="F118" s="292"/>
      <c r="G118" s="292"/>
      <c r="H118" s="318" t="s">
        <v>34</v>
      </c>
      <c r="I118" s="292"/>
      <c r="J118" s="416">
        <f xml:space="preserve"> COUNTIF($C$5:$L$76,"Nini Johana Liscano")</f>
        <v>0</v>
      </c>
      <c r="K118" s="292"/>
      <c r="L118" s="292"/>
      <c r="Q118" s="292"/>
    </row>
    <row r="119" spans="2:17" ht="15.75">
      <c r="B119" s="292"/>
      <c r="C119" s="57" t="s">
        <v>272</v>
      </c>
      <c r="D119" s="318" t="s">
        <v>65</v>
      </c>
      <c r="E119" s="292"/>
      <c r="F119" s="292"/>
      <c r="G119" s="292"/>
      <c r="H119" s="318" t="s">
        <v>65</v>
      </c>
      <c r="I119" s="292"/>
      <c r="J119" s="416">
        <f xml:space="preserve"> COUNTIF($C$5:$L$76,"Yaneth Chaparro")</f>
        <v>0</v>
      </c>
      <c r="K119" s="292"/>
      <c r="L119" s="292"/>
      <c r="Q119" s="292"/>
    </row>
    <row r="120" spans="2:17" ht="15.75">
      <c r="B120" s="292"/>
      <c r="C120" s="57" t="s">
        <v>272</v>
      </c>
      <c r="D120" s="318" t="s">
        <v>41</v>
      </c>
      <c r="E120" s="292"/>
      <c r="F120" s="292"/>
      <c r="G120" s="292"/>
      <c r="H120" s="318" t="s">
        <v>41</v>
      </c>
      <c r="I120" s="292"/>
      <c r="J120" s="416">
        <f xml:space="preserve"> COUNTIF($C$5:$L$76,"Yanith Paramo")</f>
        <v>0</v>
      </c>
      <c r="K120" s="292"/>
      <c r="L120" s="292"/>
      <c r="Q120" s="292"/>
    </row>
  </sheetData>
  <autoFilter ref="H78:J78">
    <sortState ref="H79:J120">
      <sortCondition descending="1" ref="J78"/>
    </sortState>
  </autoFilter>
  <mergeCells count="123">
    <mergeCell ref="C6:D6"/>
    <mergeCell ref="E6:F6"/>
    <mergeCell ref="G6:H6"/>
    <mergeCell ref="I6:J6"/>
    <mergeCell ref="K6:L6"/>
    <mergeCell ref="H2:L3"/>
    <mergeCell ref="B5:B13"/>
    <mergeCell ref="C5:D5"/>
    <mergeCell ref="E5:F5"/>
    <mergeCell ref="G5:H5"/>
    <mergeCell ref="I5:J5"/>
    <mergeCell ref="K5:L5"/>
    <mergeCell ref="C10:D10"/>
    <mergeCell ref="E10:F10"/>
    <mergeCell ref="G10:H10"/>
    <mergeCell ref="I10:J10"/>
    <mergeCell ref="K10:L10"/>
    <mergeCell ref="B14:B20"/>
    <mergeCell ref="C14:D14"/>
    <mergeCell ref="E14:F14"/>
    <mergeCell ref="G14:H14"/>
    <mergeCell ref="I14:J14"/>
    <mergeCell ref="K14:L14"/>
    <mergeCell ref="C15:D15"/>
    <mergeCell ref="E15:F15"/>
    <mergeCell ref="G15:H15"/>
    <mergeCell ref="I15:J15"/>
    <mergeCell ref="K15:L15"/>
    <mergeCell ref="C18:D18"/>
    <mergeCell ref="E18:F18"/>
    <mergeCell ref="G18:H18"/>
    <mergeCell ref="I18:J18"/>
    <mergeCell ref="K18:L18"/>
    <mergeCell ref="K22:L22"/>
    <mergeCell ref="C26:D26"/>
    <mergeCell ref="E26:F26"/>
    <mergeCell ref="G26:H26"/>
    <mergeCell ref="I26:J26"/>
    <mergeCell ref="K26:L26"/>
    <mergeCell ref="B21:B29"/>
    <mergeCell ref="C21:D21"/>
    <mergeCell ref="E21:F21"/>
    <mergeCell ref="G21:H21"/>
    <mergeCell ref="I21:J21"/>
    <mergeCell ref="K21:L21"/>
    <mergeCell ref="C22:D22"/>
    <mergeCell ref="E22:F22"/>
    <mergeCell ref="G22:H22"/>
    <mergeCell ref="I22:J22"/>
    <mergeCell ref="K31:L31"/>
    <mergeCell ref="C35:D35"/>
    <mergeCell ref="E35:F35"/>
    <mergeCell ref="G35:H35"/>
    <mergeCell ref="I35:J35"/>
    <mergeCell ref="K35:L35"/>
    <mergeCell ref="B30:B38"/>
    <mergeCell ref="C30:D30"/>
    <mergeCell ref="E30:F30"/>
    <mergeCell ref="G30:H30"/>
    <mergeCell ref="I30:J30"/>
    <mergeCell ref="K30:L30"/>
    <mergeCell ref="C31:D31"/>
    <mergeCell ref="E31:F31"/>
    <mergeCell ref="G31:H31"/>
    <mergeCell ref="I31:J31"/>
    <mergeCell ref="E62:F62"/>
    <mergeCell ref="G62:H62"/>
    <mergeCell ref="K40:L40"/>
    <mergeCell ref="C43:D43"/>
    <mergeCell ref="E43:F43"/>
    <mergeCell ref="G43:H43"/>
    <mergeCell ref="I43:J43"/>
    <mergeCell ref="K43:L43"/>
    <mergeCell ref="B39:B45"/>
    <mergeCell ref="C39:D39"/>
    <mergeCell ref="E39:F39"/>
    <mergeCell ref="G39:H39"/>
    <mergeCell ref="I39:J39"/>
    <mergeCell ref="K39:L39"/>
    <mergeCell ref="C40:D40"/>
    <mergeCell ref="E40:F40"/>
    <mergeCell ref="G40:H40"/>
    <mergeCell ref="I40:J40"/>
    <mergeCell ref="K47:L47"/>
    <mergeCell ref="C51:D51"/>
    <mergeCell ref="E51:F51"/>
    <mergeCell ref="G51:H51"/>
    <mergeCell ref="I51:J51"/>
    <mergeCell ref="K51:L51"/>
    <mergeCell ref="B46:B55"/>
    <mergeCell ref="C46:D46"/>
    <mergeCell ref="E46:F46"/>
    <mergeCell ref="G46:H46"/>
    <mergeCell ref="I46:J46"/>
    <mergeCell ref="K46:L46"/>
    <mergeCell ref="C47:D47"/>
    <mergeCell ref="E47:F47"/>
    <mergeCell ref="G47:H47"/>
    <mergeCell ref="I47:J47"/>
    <mergeCell ref="I62:J62"/>
    <mergeCell ref="K62:L62"/>
    <mergeCell ref="B56:B76"/>
    <mergeCell ref="C56:D56"/>
    <mergeCell ref="E56:F56"/>
    <mergeCell ref="G56:H56"/>
    <mergeCell ref="I56:J56"/>
    <mergeCell ref="K56:L56"/>
    <mergeCell ref="C57:D57"/>
    <mergeCell ref="E57:F57"/>
    <mergeCell ref="G57:H57"/>
    <mergeCell ref="I57:J57"/>
    <mergeCell ref="C67:D67"/>
    <mergeCell ref="E67:F67"/>
    <mergeCell ref="G67:H67"/>
    <mergeCell ref="I67:J67"/>
    <mergeCell ref="K67:L67"/>
    <mergeCell ref="C72:D72"/>
    <mergeCell ref="E72:F72"/>
    <mergeCell ref="G72:H72"/>
    <mergeCell ref="I72:J72"/>
    <mergeCell ref="K72:L72"/>
    <mergeCell ref="K57:L57"/>
    <mergeCell ref="C62:D62"/>
  </mergeCells>
  <printOptions horizontalCentered="1"/>
  <pageMargins left="0.70866141732283472" right="0.70866141732283472" top="0.43307086614173229" bottom="0.74803149606299213" header="0.31496062992125984" footer="0.31496062992125984"/>
  <pageSetup scale="58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16</vt:i4>
      </vt:variant>
    </vt:vector>
  </HeadingPairs>
  <TitlesOfParts>
    <vt:vector size="31" baseType="lpstr">
      <vt:lpstr>ABRIL</vt:lpstr>
      <vt:lpstr>MAYO</vt:lpstr>
      <vt:lpstr>JUNIO</vt:lpstr>
      <vt:lpstr>JULIO</vt:lpstr>
      <vt:lpstr>ENERO 2017</vt:lpstr>
      <vt:lpstr>DIRECTORIO DE LECTORES</vt:lpstr>
      <vt:lpstr>SEMANA SANTA 2017</vt:lpstr>
      <vt:lpstr>FEBRERO 2017</vt:lpstr>
      <vt:lpstr>MARZO 2017</vt:lpstr>
      <vt:lpstr>ABRIL 2017</vt:lpstr>
      <vt:lpstr>MAYO 2017</vt:lpstr>
      <vt:lpstr>JUNIO 2017</vt:lpstr>
      <vt:lpstr>ASISTENCIA</vt:lpstr>
      <vt:lpstr>JULIO 2017</vt:lpstr>
      <vt:lpstr>AGOSTO 2017</vt:lpstr>
      <vt:lpstr>ABRIL!Área_de_impresión</vt:lpstr>
      <vt:lpstr>'ABRIL 2017'!Área_de_impresión</vt:lpstr>
      <vt:lpstr>'AGOSTO 2017'!Área_de_impresión</vt:lpstr>
      <vt:lpstr>ASISTENCIA!Área_de_impresión</vt:lpstr>
      <vt:lpstr>'DIRECTORIO DE LECTORES'!Área_de_impresión</vt:lpstr>
      <vt:lpstr>'ENERO 2017'!Área_de_impresión</vt:lpstr>
      <vt:lpstr>'FEBRERO 2017'!Área_de_impresión</vt:lpstr>
      <vt:lpstr>JULIO!Área_de_impresión</vt:lpstr>
      <vt:lpstr>'JULIO 2017'!Área_de_impresión</vt:lpstr>
      <vt:lpstr>JUNIO!Área_de_impresión</vt:lpstr>
      <vt:lpstr>'JUNIO 2017'!Área_de_impresión</vt:lpstr>
      <vt:lpstr>'MARZO 2017'!Área_de_impresión</vt:lpstr>
      <vt:lpstr>MAYO!Área_de_impresión</vt:lpstr>
      <vt:lpstr>'MAYO 2017'!Área_de_impresión</vt:lpstr>
      <vt:lpstr>'SEMANA SANTA 2017'!Área_de_impresión</vt:lpstr>
      <vt:lpstr>ASISTENCIA!Títulos_a_imprimir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 Tejada Ossa - Jefe De Cartera</dc:creator>
  <cp:lastModifiedBy>Familia Tejada Ortiz</cp:lastModifiedBy>
  <cp:lastPrinted>2017-07-31T02:36:47Z</cp:lastPrinted>
  <dcterms:created xsi:type="dcterms:W3CDTF">2016-02-25T22:12:59Z</dcterms:created>
  <dcterms:modified xsi:type="dcterms:W3CDTF">2017-08-01T02:58:52Z</dcterms:modified>
</cp:coreProperties>
</file>